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effeeb9cadcbd7c/ARQUIVOS/2026/SDA/MCMV - Novo/Orçamento/"/>
    </mc:Choice>
  </mc:AlternateContent>
  <xr:revisionPtr revIDLastSave="1815" documentId="13_ncr:1_{57754299-6D97-4E3E-ABF1-B2180824A1D9}" xr6:coauthVersionLast="47" xr6:coauthVersionMax="47" xr10:uidLastSave="{D932C915-A30E-40F4-AFDB-3D79823A766E}"/>
  <bookViews>
    <workbookView xWindow="-108" yWindow="-108" windowWidth="23256" windowHeight="12456" activeTab="7" xr2:uid="{1C818BF4-CFB8-4C35-9F6A-C97ECE918AD6}"/>
  </bookViews>
  <sheets>
    <sheet name="DADOS" sheetId="2" r:id="rId1"/>
    <sheet name="COMPOSIÇÃO" sheetId="6" r:id="rId2"/>
    <sheet name="BDI" sheetId="3" r:id="rId3"/>
    <sheet name="ORÇAMENTO" sheetId="1" r:id="rId4"/>
    <sheet name="CÁLCULO" sheetId="4" r:id="rId5"/>
    <sheet name="CRONO" sheetId="9" r:id="rId6"/>
    <sheet name="ABC" sheetId="7" r:id="rId7"/>
    <sheet name="RELEVÂNCIA" sheetId="8" r:id="rId8"/>
  </sheets>
  <externalReferences>
    <externalReference r:id="rId9"/>
  </externalReferences>
  <definedNames>
    <definedName name="_xlnm._FilterDatabase" localSheetId="6" hidden="1">ABC!$B$11:$J$169</definedName>
    <definedName name="_xlnm._FilterDatabase" localSheetId="3" hidden="1">ORÇAMENTO!$A$11:$K$216</definedName>
    <definedName name="_xlnm.Print_Area" localSheetId="2">BDI!$B$1:$K$55</definedName>
    <definedName name="_xlnm.Print_Area" localSheetId="4">CÁLCULO!$B$1:$F$222</definedName>
    <definedName name="_xlnm.Print_Area" localSheetId="1">COMPOSIÇÃO!$A$1:$G$116</definedName>
    <definedName name="_xlnm.Print_Area" localSheetId="5">CRONO!$B$1:$R$43</definedName>
    <definedName name="_xlnm.Print_Area" localSheetId="3">ORÇAMENTO!$B$1:$K$229</definedName>
    <definedName name="_xlnm.Print_Area" localSheetId="7">RELEVÂNCIA!$B$1:$F$19</definedName>
    <definedName name="CAIXA.Modo" hidden="1">[1]BM!$A$3</definedName>
    <definedName name="_xlnm.Print_Titles" localSheetId="6">ABC!$1:$11</definedName>
    <definedName name="_xlnm.Print_Titles" localSheetId="4">CÁLCULO!$5:$12</definedName>
    <definedName name="_xlnm.Print_Titles" localSheetId="1">COMPOSIÇÃO!$1:$4</definedName>
    <definedName name="_xlnm.Print_Titles" localSheetId="5">CRONO!$1:$8</definedName>
    <definedName name="_xlnm.Print_Titles" localSheetId="3">ORÇAMENTO!$1:$12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9" l="1"/>
  <c r="E12" i="8"/>
  <c r="E11" i="8"/>
  <c r="E10" i="8"/>
  <c r="E9" i="8"/>
  <c r="L18" i="9"/>
  <c r="F25" i="9"/>
  <c r="M26" i="9" s="1"/>
  <c r="F23" i="9"/>
  <c r="M24" i="9" s="1"/>
  <c r="F21" i="9"/>
  <c r="J22" i="9" s="1"/>
  <c r="F19" i="9"/>
  <c r="I20" i="9" s="1"/>
  <c r="F17" i="9"/>
  <c r="K18" i="9" s="1"/>
  <c r="F15" i="9"/>
  <c r="L16" i="9" s="1"/>
  <c r="F13" i="9"/>
  <c r="I14" i="9" s="1"/>
  <c r="F11" i="9"/>
  <c r="H12" i="9" s="1"/>
  <c r="C25" i="9"/>
  <c r="C23" i="9"/>
  <c r="C21" i="9"/>
  <c r="C19" i="9"/>
  <c r="C15" i="9"/>
  <c r="C13" i="9"/>
  <c r="C11" i="9"/>
  <c r="A14" i="4"/>
  <c r="B14" i="4"/>
  <c r="C14" i="4"/>
  <c r="D14" i="4"/>
  <c r="E14" i="4"/>
  <c r="A15" i="4"/>
  <c r="B15" i="4"/>
  <c r="C15" i="4"/>
  <c r="D15" i="4"/>
  <c r="E15" i="4"/>
  <c r="A16" i="4"/>
  <c r="B16" i="4"/>
  <c r="C16" i="4"/>
  <c r="D16" i="4"/>
  <c r="E16" i="4"/>
  <c r="A17" i="4"/>
  <c r="B17" i="4"/>
  <c r="C17" i="4"/>
  <c r="D17" i="4"/>
  <c r="E17" i="4"/>
  <c r="A18" i="4"/>
  <c r="B18" i="4"/>
  <c r="C18" i="4"/>
  <c r="D18" i="4"/>
  <c r="E18" i="4"/>
  <c r="A19" i="4"/>
  <c r="B19" i="4"/>
  <c r="C19" i="4"/>
  <c r="D19" i="4"/>
  <c r="E19" i="4"/>
  <c r="A20" i="4"/>
  <c r="B20" i="4"/>
  <c r="C20" i="4"/>
  <c r="D20" i="4"/>
  <c r="E20" i="4"/>
  <c r="A21" i="4"/>
  <c r="B21" i="4"/>
  <c r="C21" i="4"/>
  <c r="D21" i="4"/>
  <c r="E21" i="4"/>
  <c r="A22" i="4"/>
  <c r="B22" i="4"/>
  <c r="C22" i="4"/>
  <c r="D22" i="4"/>
  <c r="E22" i="4"/>
  <c r="A23" i="4"/>
  <c r="B23" i="4"/>
  <c r="C23" i="4"/>
  <c r="D23" i="4"/>
  <c r="E23" i="4"/>
  <c r="A24" i="4"/>
  <c r="B24" i="4"/>
  <c r="C24" i="4"/>
  <c r="D24" i="4"/>
  <c r="E24" i="4"/>
  <c r="A25" i="4"/>
  <c r="B25" i="4"/>
  <c r="C25" i="4"/>
  <c r="D25" i="4"/>
  <c r="E25" i="4"/>
  <c r="A26" i="4"/>
  <c r="B26" i="4"/>
  <c r="C26" i="4"/>
  <c r="D26" i="4"/>
  <c r="E26" i="4"/>
  <c r="A27" i="4"/>
  <c r="B27" i="4"/>
  <c r="C27" i="4"/>
  <c r="D27" i="4"/>
  <c r="E27" i="4"/>
  <c r="A28" i="4"/>
  <c r="B28" i="4"/>
  <c r="C28" i="4"/>
  <c r="D28" i="4"/>
  <c r="E28" i="4"/>
  <c r="A29" i="4"/>
  <c r="B29" i="4"/>
  <c r="C29" i="4"/>
  <c r="D29" i="4"/>
  <c r="E29" i="4"/>
  <c r="A30" i="4"/>
  <c r="B30" i="4"/>
  <c r="C30" i="4"/>
  <c r="D30" i="4"/>
  <c r="E30" i="4"/>
  <c r="A31" i="4"/>
  <c r="B31" i="4"/>
  <c r="C31" i="4"/>
  <c r="D31" i="4"/>
  <c r="E31" i="4"/>
  <c r="A32" i="4"/>
  <c r="B32" i="4"/>
  <c r="C32" i="4"/>
  <c r="D32" i="4"/>
  <c r="E32" i="4"/>
  <c r="A33" i="4"/>
  <c r="B33" i="4"/>
  <c r="C33" i="4"/>
  <c r="D33" i="4"/>
  <c r="E33" i="4"/>
  <c r="A34" i="4"/>
  <c r="B34" i="4"/>
  <c r="C34" i="4"/>
  <c r="D34" i="4"/>
  <c r="E34" i="4"/>
  <c r="A35" i="4"/>
  <c r="B35" i="4"/>
  <c r="C35" i="4"/>
  <c r="D35" i="4"/>
  <c r="E35" i="4"/>
  <c r="A36" i="4"/>
  <c r="B36" i="4"/>
  <c r="C36" i="4"/>
  <c r="D36" i="4"/>
  <c r="E36" i="4"/>
  <c r="A37" i="4"/>
  <c r="B37" i="4"/>
  <c r="C37" i="4"/>
  <c r="D37" i="4"/>
  <c r="E37" i="4"/>
  <c r="A38" i="4"/>
  <c r="B38" i="4"/>
  <c r="C38" i="4"/>
  <c r="D38" i="4"/>
  <c r="E38" i="4"/>
  <c r="A39" i="4"/>
  <c r="B39" i="4"/>
  <c r="C39" i="4"/>
  <c r="D39" i="4"/>
  <c r="E39" i="4"/>
  <c r="A40" i="4"/>
  <c r="B40" i="4"/>
  <c r="C40" i="4"/>
  <c r="D40" i="4"/>
  <c r="E40" i="4"/>
  <c r="A41" i="4"/>
  <c r="B41" i="4"/>
  <c r="C41" i="4"/>
  <c r="D41" i="4"/>
  <c r="E41" i="4"/>
  <c r="A42" i="4"/>
  <c r="B42" i="4"/>
  <c r="C42" i="4"/>
  <c r="D42" i="4"/>
  <c r="E42" i="4"/>
  <c r="A43" i="4"/>
  <c r="B43" i="4"/>
  <c r="C43" i="4"/>
  <c r="D43" i="4"/>
  <c r="E43" i="4"/>
  <c r="A44" i="4"/>
  <c r="B44" i="4"/>
  <c r="C44" i="4"/>
  <c r="D44" i="4"/>
  <c r="E44" i="4"/>
  <c r="A45" i="4"/>
  <c r="B45" i="4"/>
  <c r="C45" i="4"/>
  <c r="D45" i="4"/>
  <c r="E45" i="4"/>
  <c r="A46" i="4"/>
  <c r="B46" i="4"/>
  <c r="C46" i="4"/>
  <c r="D46" i="4"/>
  <c r="E46" i="4"/>
  <c r="A47" i="4"/>
  <c r="B47" i="4"/>
  <c r="C47" i="4"/>
  <c r="D47" i="4"/>
  <c r="E47" i="4"/>
  <c r="A48" i="4"/>
  <c r="B48" i="4"/>
  <c r="C48" i="4"/>
  <c r="D48" i="4"/>
  <c r="E48" i="4"/>
  <c r="A49" i="4"/>
  <c r="B49" i="4"/>
  <c r="C49" i="4"/>
  <c r="D49" i="4"/>
  <c r="E49" i="4"/>
  <c r="A50" i="4"/>
  <c r="B50" i="4"/>
  <c r="C50" i="4"/>
  <c r="D50" i="4"/>
  <c r="E50" i="4"/>
  <c r="A51" i="4"/>
  <c r="B51" i="4"/>
  <c r="C51" i="4"/>
  <c r="D51" i="4"/>
  <c r="E51" i="4"/>
  <c r="A52" i="4"/>
  <c r="B52" i="4"/>
  <c r="C52" i="4"/>
  <c r="D52" i="4"/>
  <c r="E52" i="4"/>
  <c r="A53" i="4"/>
  <c r="B53" i="4"/>
  <c r="C53" i="4"/>
  <c r="D53" i="4"/>
  <c r="E53" i="4"/>
  <c r="A54" i="4"/>
  <c r="B54" i="4"/>
  <c r="C54" i="4"/>
  <c r="D54" i="4"/>
  <c r="E54" i="4"/>
  <c r="A55" i="4"/>
  <c r="B55" i="4"/>
  <c r="C55" i="4"/>
  <c r="D55" i="4"/>
  <c r="E55" i="4"/>
  <c r="A56" i="4"/>
  <c r="B56" i="4"/>
  <c r="C56" i="4"/>
  <c r="D56" i="4"/>
  <c r="E56" i="4"/>
  <c r="A57" i="4"/>
  <c r="B57" i="4"/>
  <c r="C57" i="4"/>
  <c r="D57" i="4"/>
  <c r="E57" i="4"/>
  <c r="A58" i="4"/>
  <c r="B58" i="4"/>
  <c r="C58" i="4"/>
  <c r="D58" i="4"/>
  <c r="E58" i="4"/>
  <c r="A59" i="4"/>
  <c r="B59" i="4"/>
  <c r="C59" i="4"/>
  <c r="D59" i="4"/>
  <c r="E59" i="4"/>
  <c r="A60" i="4"/>
  <c r="B60" i="4"/>
  <c r="C60" i="4"/>
  <c r="D60" i="4"/>
  <c r="E60" i="4"/>
  <c r="A61" i="4"/>
  <c r="B61" i="4"/>
  <c r="C61" i="4"/>
  <c r="D61" i="4"/>
  <c r="E61" i="4"/>
  <c r="A62" i="4"/>
  <c r="B62" i="4"/>
  <c r="C62" i="4"/>
  <c r="D62" i="4"/>
  <c r="E62" i="4"/>
  <c r="A63" i="4"/>
  <c r="B63" i="4"/>
  <c r="C63" i="4"/>
  <c r="D63" i="4"/>
  <c r="E63" i="4"/>
  <c r="A64" i="4"/>
  <c r="B64" i="4"/>
  <c r="C64" i="4"/>
  <c r="D64" i="4"/>
  <c r="E64" i="4"/>
  <c r="A65" i="4"/>
  <c r="B65" i="4"/>
  <c r="C65" i="4"/>
  <c r="D65" i="4"/>
  <c r="E65" i="4"/>
  <c r="A66" i="4"/>
  <c r="B66" i="4"/>
  <c r="C66" i="4"/>
  <c r="D66" i="4"/>
  <c r="E66" i="4"/>
  <c r="A67" i="4"/>
  <c r="B67" i="4"/>
  <c r="C67" i="4"/>
  <c r="D67" i="4"/>
  <c r="E67" i="4"/>
  <c r="A68" i="4"/>
  <c r="B68" i="4"/>
  <c r="C68" i="4"/>
  <c r="D68" i="4"/>
  <c r="E68" i="4"/>
  <c r="A69" i="4"/>
  <c r="B69" i="4"/>
  <c r="C69" i="4"/>
  <c r="D69" i="4"/>
  <c r="E69" i="4"/>
  <c r="A70" i="4"/>
  <c r="B70" i="4"/>
  <c r="C70" i="4"/>
  <c r="D70" i="4"/>
  <c r="E70" i="4"/>
  <c r="A71" i="4"/>
  <c r="B71" i="4"/>
  <c r="C71" i="4"/>
  <c r="D71" i="4"/>
  <c r="E71" i="4"/>
  <c r="A72" i="4"/>
  <c r="B72" i="4"/>
  <c r="C72" i="4"/>
  <c r="D72" i="4"/>
  <c r="E72" i="4"/>
  <c r="A73" i="4"/>
  <c r="B73" i="4"/>
  <c r="C73" i="4"/>
  <c r="D73" i="4"/>
  <c r="E73" i="4"/>
  <c r="A74" i="4"/>
  <c r="B74" i="4"/>
  <c r="C74" i="4"/>
  <c r="D74" i="4"/>
  <c r="E74" i="4"/>
  <c r="A75" i="4"/>
  <c r="B75" i="4"/>
  <c r="C75" i="4"/>
  <c r="D75" i="4"/>
  <c r="E75" i="4"/>
  <c r="A76" i="4"/>
  <c r="B76" i="4"/>
  <c r="C76" i="4"/>
  <c r="D76" i="4"/>
  <c r="E76" i="4"/>
  <c r="A77" i="4"/>
  <c r="B77" i="4"/>
  <c r="C77" i="4"/>
  <c r="D77" i="4"/>
  <c r="E77" i="4"/>
  <c r="A78" i="4"/>
  <c r="B78" i="4"/>
  <c r="C78" i="4"/>
  <c r="D78" i="4"/>
  <c r="E78" i="4"/>
  <c r="A79" i="4"/>
  <c r="B79" i="4"/>
  <c r="C79" i="4"/>
  <c r="D79" i="4"/>
  <c r="E79" i="4"/>
  <c r="A80" i="4"/>
  <c r="B80" i="4"/>
  <c r="C80" i="4"/>
  <c r="D80" i="4"/>
  <c r="E80" i="4"/>
  <c r="A81" i="4"/>
  <c r="B81" i="4"/>
  <c r="C81" i="4"/>
  <c r="D81" i="4"/>
  <c r="E81" i="4"/>
  <c r="A82" i="4"/>
  <c r="B82" i="4"/>
  <c r="C82" i="4"/>
  <c r="D82" i="4"/>
  <c r="E82" i="4"/>
  <c r="A83" i="4"/>
  <c r="B83" i="4"/>
  <c r="C83" i="4"/>
  <c r="D83" i="4"/>
  <c r="E83" i="4"/>
  <c r="A84" i="4"/>
  <c r="B84" i="4"/>
  <c r="C84" i="4"/>
  <c r="D84" i="4"/>
  <c r="E84" i="4"/>
  <c r="A85" i="4"/>
  <c r="B85" i="4"/>
  <c r="C85" i="4"/>
  <c r="D85" i="4"/>
  <c r="E85" i="4"/>
  <c r="A86" i="4"/>
  <c r="B86" i="4"/>
  <c r="C86" i="4"/>
  <c r="D86" i="4"/>
  <c r="E86" i="4"/>
  <c r="A87" i="4"/>
  <c r="B87" i="4"/>
  <c r="C87" i="4"/>
  <c r="D87" i="4"/>
  <c r="E87" i="4"/>
  <c r="A88" i="4"/>
  <c r="B88" i="4"/>
  <c r="C88" i="4"/>
  <c r="D88" i="4"/>
  <c r="E88" i="4"/>
  <c r="A89" i="4"/>
  <c r="B89" i="4"/>
  <c r="C89" i="4"/>
  <c r="D89" i="4"/>
  <c r="E89" i="4"/>
  <c r="A90" i="4"/>
  <c r="B90" i="4"/>
  <c r="C90" i="4"/>
  <c r="D90" i="4"/>
  <c r="E90" i="4"/>
  <c r="A91" i="4"/>
  <c r="B91" i="4"/>
  <c r="C91" i="4"/>
  <c r="D91" i="4"/>
  <c r="E91" i="4"/>
  <c r="A92" i="4"/>
  <c r="B92" i="4"/>
  <c r="C92" i="4"/>
  <c r="D92" i="4"/>
  <c r="E92" i="4"/>
  <c r="A93" i="4"/>
  <c r="B93" i="4"/>
  <c r="C93" i="4"/>
  <c r="D93" i="4"/>
  <c r="E93" i="4"/>
  <c r="A94" i="4"/>
  <c r="B94" i="4"/>
  <c r="C94" i="4"/>
  <c r="D94" i="4"/>
  <c r="E94" i="4"/>
  <c r="A95" i="4"/>
  <c r="B95" i="4"/>
  <c r="C95" i="4"/>
  <c r="D95" i="4"/>
  <c r="E95" i="4"/>
  <c r="A96" i="4"/>
  <c r="B96" i="4"/>
  <c r="C96" i="4"/>
  <c r="D96" i="4"/>
  <c r="E96" i="4"/>
  <c r="A97" i="4"/>
  <c r="B97" i="4"/>
  <c r="C97" i="4"/>
  <c r="D97" i="4"/>
  <c r="E97" i="4"/>
  <c r="A98" i="4"/>
  <c r="B98" i="4"/>
  <c r="C98" i="4"/>
  <c r="D98" i="4"/>
  <c r="E98" i="4"/>
  <c r="A99" i="4"/>
  <c r="B99" i="4"/>
  <c r="C99" i="4"/>
  <c r="D99" i="4"/>
  <c r="E99" i="4"/>
  <c r="A100" i="4"/>
  <c r="B100" i="4"/>
  <c r="C100" i="4"/>
  <c r="D100" i="4"/>
  <c r="E100" i="4"/>
  <c r="A101" i="4"/>
  <c r="B101" i="4"/>
  <c r="C101" i="4"/>
  <c r="D101" i="4"/>
  <c r="E101" i="4"/>
  <c r="A102" i="4"/>
  <c r="B102" i="4"/>
  <c r="C102" i="4"/>
  <c r="D102" i="4"/>
  <c r="E102" i="4"/>
  <c r="A103" i="4"/>
  <c r="B103" i="4"/>
  <c r="C103" i="4"/>
  <c r="D103" i="4"/>
  <c r="E103" i="4"/>
  <c r="A104" i="4"/>
  <c r="B104" i="4"/>
  <c r="C104" i="4"/>
  <c r="D104" i="4"/>
  <c r="E104" i="4"/>
  <c r="A105" i="4"/>
  <c r="B105" i="4"/>
  <c r="C105" i="4"/>
  <c r="D105" i="4"/>
  <c r="E105" i="4"/>
  <c r="A106" i="4"/>
  <c r="B106" i="4"/>
  <c r="C106" i="4"/>
  <c r="D106" i="4"/>
  <c r="E106" i="4"/>
  <c r="A107" i="4"/>
  <c r="B107" i="4"/>
  <c r="C107" i="4"/>
  <c r="D107" i="4"/>
  <c r="E107" i="4"/>
  <c r="A108" i="4"/>
  <c r="B108" i="4"/>
  <c r="C108" i="4"/>
  <c r="D108" i="4"/>
  <c r="E108" i="4"/>
  <c r="A109" i="4"/>
  <c r="B109" i="4"/>
  <c r="C109" i="4"/>
  <c r="D109" i="4"/>
  <c r="E109" i="4"/>
  <c r="A110" i="4"/>
  <c r="B110" i="4"/>
  <c r="C110" i="4"/>
  <c r="D110" i="4"/>
  <c r="E110" i="4"/>
  <c r="A111" i="4"/>
  <c r="B111" i="4"/>
  <c r="C111" i="4"/>
  <c r="D111" i="4"/>
  <c r="E111" i="4"/>
  <c r="A112" i="4"/>
  <c r="B112" i="4"/>
  <c r="C112" i="4"/>
  <c r="D112" i="4"/>
  <c r="E112" i="4"/>
  <c r="A113" i="4"/>
  <c r="B113" i="4"/>
  <c r="C113" i="4"/>
  <c r="D113" i="4"/>
  <c r="E113" i="4"/>
  <c r="A114" i="4"/>
  <c r="B114" i="4"/>
  <c r="C114" i="4"/>
  <c r="D114" i="4"/>
  <c r="E114" i="4"/>
  <c r="A115" i="4"/>
  <c r="B115" i="4"/>
  <c r="C115" i="4"/>
  <c r="D115" i="4"/>
  <c r="E115" i="4"/>
  <c r="A116" i="4"/>
  <c r="B116" i="4"/>
  <c r="C116" i="4"/>
  <c r="D116" i="4"/>
  <c r="E116" i="4"/>
  <c r="A117" i="4"/>
  <c r="B117" i="4"/>
  <c r="C117" i="4"/>
  <c r="D117" i="4"/>
  <c r="E117" i="4"/>
  <c r="A118" i="4"/>
  <c r="B118" i="4"/>
  <c r="C118" i="4"/>
  <c r="D118" i="4"/>
  <c r="E118" i="4"/>
  <c r="A119" i="4"/>
  <c r="B119" i="4"/>
  <c r="C119" i="4"/>
  <c r="D119" i="4"/>
  <c r="E119" i="4"/>
  <c r="A120" i="4"/>
  <c r="B120" i="4"/>
  <c r="C120" i="4"/>
  <c r="D120" i="4"/>
  <c r="E120" i="4"/>
  <c r="A121" i="4"/>
  <c r="B121" i="4"/>
  <c r="C121" i="4"/>
  <c r="D121" i="4"/>
  <c r="E121" i="4"/>
  <c r="A122" i="4"/>
  <c r="B122" i="4"/>
  <c r="C122" i="4"/>
  <c r="D122" i="4"/>
  <c r="E122" i="4"/>
  <c r="A123" i="4"/>
  <c r="B123" i="4"/>
  <c r="C123" i="4"/>
  <c r="D123" i="4"/>
  <c r="E123" i="4"/>
  <c r="A124" i="4"/>
  <c r="B124" i="4"/>
  <c r="C124" i="4"/>
  <c r="D124" i="4"/>
  <c r="E124" i="4"/>
  <c r="A125" i="4"/>
  <c r="B125" i="4"/>
  <c r="C125" i="4"/>
  <c r="D125" i="4"/>
  <c r="E125" i="4"/>
  <c r="A126" i="4"/>
  <c r="B126" i="4"/>
  <c r="C126" i="4"/>
  <c r="D126" i="4"/>
  <c r="E126" i="4"/>
  <c r="A127" i="4"/>
  <c r="B127" i="4"/>
  <c r="C127" i="4"/>
  <c r="D127" i="4"/>
  <c r="E127" i="4"/>
  <c r="A128" i="4"/>
  <c r="B128" i="4"/>
  <c r="C128" i="4"/>
  <c r="D128" i="4"/>
  <c r="E128" i="4"/>
  <c r="A129" i="4"/>
  <c r="B129" i="4"/>
  <c r="C129" i="4"/>
  <c r="D129" i="4"/>
  <c r="E129" i="4"/>
  <c r="A130" i="4"/>
  <c r="B130" i="4"/>
  <c r="C130" i="4"/>
  <c r="D130" i="4"/>
  <c r="E130" i="4"/>
  <c r="A131" i="4"/>
  <c r="B131" i="4"/>
  <c r="C131" i="4"/>
  <c r="D131" i="4"/>
  <c r="E131" i="4"/>
  <c r="A132" i="4"/>
  <c r="B132" i="4"/>
  <c r="C132" i="4"/>
  <c r="D132" i="4"/>
  <c r="E132" i="4"/>
  <c r="A133" i="4"/>
  <c r="B133" i="4"/>
  <c r="C133" i="4"/>
  <c r="D133" i="4"/>
  <c r="E133" i="4"/>
  <c r="A134" i="4"/>
  <c r="B134" i="4"/>
  <c r="C134" i="4"/>
  <c r="D134" i="4"/>
  <c r="E134" i="4"/>
  <c r="A135" i="4"/>
  <c r="B135" i="4"/>
  <c r="C135" i="4"/>
  <c r="D135" i="4"/>
  <c r="E135" i="4"/>
  <c r="A136" i="4"/>
  <c r="B136" i="4"/>
  <c r="C136" i="4"/>
  <c r="D136" i="4"/>
  <c r="E136" i="4"/>
  <c r="A137" i="4"/>
  <c r="B137" i="4"/>
  <c r="C137" i="4"/>
  <c r="D137" i="4"/>
  <c r="E137" i="4"/>
  <c r="A138" i="4"/>
  <c r="B138" i="4"/>
  <c r="C138" i="4"/>
  <c r="D138" i="4"/>
  <c r="E138" i="4"/>
  <c r="A139" i="4"/>
  <c r="B139" i="4"/>
  <c r="C139" i="4"/>
  <c r="D139" i="4"/>
  <c r="E139" i="4"/>
  <c r="A140" i="4"/>
  <c r="B140" i="4"/>
  <c r="C140" i="4"/>
  <c r="D140" i="4"/>
  <c r="E140" i="4"/>
  <c r="A141" i="4"/>
  <c r="B141" i="4"/>
  <c r="C141" i="4"/>
  <c r="D141" i="4"/>
  <c r="E141" i="4"/>
  <c r="A142" i="4"/>
  <c r="B142" i="4"/>
  <c r="C142" i="4"/>
  <c r="D142" i="4"/>
  <c r="E142" i="4"/>
  <c r="A143" i="4"/>
  <c r="B143" i="4"/>
  <c r="C143" i="4"/>
  <c r="D143" i="4"/>
  <c r="E143" i="4"/>
  <c r="A144" i="4"/>
  <c r="B144" i="4"/>
  <c r="C144" i="4"/>
  <c r="D144" i="4"/>
  <c r="E144" i="4"/>
  <c r="A145" i="4"/>
  <c r="B145" i="4"/>
  <c r="C145" i="4"/>
  <c r="D145" i="4"/>
  <c r="E145" i="4"/>
  <c r="A146" i="4"/>
  <c r="B146" i="4"/>
  <c r="C146" i="4"/>
  <c r="D146" i="4"/>
  <c r="E146" i="4"/>
  <c r="A147" i="4"/>
  <c r="B147" i="4"/>
  <c r="C147" i="4"/>
  <c r="D147" i="4"/>
  <c r="E147" i="4"/>
  <c r="A148" i="4"/>
  <c r="B148" i="4"/>
  <c r="C148" i="4"/>
  <c r="D148" i="4"/>
  <c r="E148" i="4"/>
  <c r="A149" i="4"/>
  <c r="B149" i="4"/>
  <c r="C149" i="4"/>
  <c r="D149" i="4"/>
  <c r="E149" i="4"/>
  <c r="A150" i="4"/>
  <c r="B150" i="4"/>
  <c r="C150" i="4"/>
  <c r="D150" i="4"/>
  <c r="E150" i="4"/>
  <c r="A151" i="4"/>
  <c r="B151" i="4"/>
  <c r="C151" i="4"/>
  <c r="D151" i="4"/>
  <c r="E151" i="4"/>
  <c r="A152" i="4"/>
  <c r="B152" i="4"/>
  <c r="C152" i="4"/>
  <c r="D152" i="4"/>
  <c r="E152" i="4"/>
  <c r="A153" i="4"/>
  <c r="B153" i="4"/>
  <c r="C153" i="4"/>
  <c r="D153" i="4"/>
  <c r="E153" i="4"/>
  <c r="A154" i="4"/>
  <c r="B154" i="4"/>
  <c r="C154" i="4"/>
  <c r="D154" i="4"/>
  <c r="E154" i="4"/>
  <c r="A155" i="4"/>
  <c r="B155" i="4"/>
  <c r="C155" i="4"/>
  <c r="D155" i="4"/>
  <c r="E155" i="4"/>
  <c r="A156" i="4"/>
  <c r="B156" i="4"/>
  <c r="C156" i="4"/>
  <c r="D156" i="4"/>
  <c r="E156" i="4"/>
  <c r="A157" i="4"/>
  <c r="B157" i="4"/>
  <c r="C157" i="4"/>
  <c r="D157" i="4"/>
  <c r="E157" i="4"/>
  <c r="A158" i="4"/>
  <c r="B158" i="4"/>
  <c r="C158" i="4"/>
  <c r="D158" i="4"/>
  <c r="E158" i="4"/>
  <c r="A159" i="4"/>
  <c r="B159" i="4"/>
  <c r="C159" i="4"/>
  <c r="D159" i="4"/>
  <c r="E159" i="4"/>
  <c r="A160" i="4"/>
  <c r="B160" i="4"/>
  <c r="C160" i="4"/>
  <c r="D160" i="4"/>
  <c r="E160" i="4"/>
  <c r="A161" i="4"/>
  <c r="B161" i="4"/>
  <c r="C161" i="4"/>
  <c r="D161" i="4"/>
  <c r="E161" i="4"/>
  <c r="A162" i="4"/>
  <c r="B162" i="4"/>
  <c r="C162" i="4"/>
  <c r="D162" i="4"/>
  <c r="E162" i="4"/>
  <c r="A163" i="4"/>
  <c r="B163" i="4"/>
  <c r="C163" i="4"/>
  <c r="D163" i="4"/>
  <c r="E163" i="4"/>
  <c r="A164" i="4"/>
  <c r="B164" i="4"/>
  <c r="C164" i="4"/>
  <c r="D164" i="4"/>
  <c r="E164" i="4"/>
  <c r="A165" i="4"/>
  <c r="B165" i="4"/>
  <c r="C165" i="4"/>
  <c r="D165" i="4"/>
  <c r="E165" i="4"/>
  <c r="A166" i="4"/>
  <c r="B166" i="4"/>
  <c r="C166" i="4"/>
  <c r="D166" i="4"/>
  <c r="E166" i="4"/>
  <c r="A167" i="4"/>
  <c r="B167" i="4"/>
  <c r="C167" i="4"/>
  <c r="D167" i="4"/>
  <c r="E167" i="4"/>
  <c r="A168" i="4"/>
  <c r="B168" i="4"/>
  <c r="C168" i="4"/>
  <c r="D168" i="4"/>
  <c r="E168" i="4"/>
  <c r="A169" i="4"/>
  <c r="B169" i="4"/>
  <c r="C169" i="4"/>
  <c r="D169" i="4"/>
  <c r="E169" i="4"/>
  <c r="A170" i="4"/>
  <c r="B170" i="4"/>
  <c r="C170" i="4"/>
  <c r="D170" i="4"/>
  <c r="E170" i="4"/>
  <c r="A171" i="4"/>
  <c r="B171" i="4"/>
  <c r="C171" i="4"/>
  <c r="D171" i="4"/>
  <c r="E171" i="4"/>
  <c r="A172" i="4"/>
  <c r="B172" i="4"/>
  <c r="C172" i="4"/>
  <c r="D172" i="4"/>
  <c r="E172" i="4"/>
  <c r="A173" i="4"/>
  <c r="B173" i="4"/>
  <c r="C173" i="4"/>
  <c r="D173" i="4"/>
  <c r="E173" i="4"/>
  <c r="A174" i="4"/>
  <c r="B174" i="4"/>
  <c r="C174" i="4"/>
  <c r="D174" i="4"/>
  <c r="E174" i="4"/>
  <c r="A175" i="4"/>
  <c r="B175" i="4"/>
  <c r="C175" i="4"/>
  <c r="D175" i="4"/>
  <c r="E175" i="4"/>
  <c r="A176" i="4"/>
  <c r="B176" i="4"/>
  <c r="C176" i="4"/>
  <c r="D176" i="4"/>
  <c r="E176" i="4"/>
  <c r="A177" i="4"/>
  <c r="B177" i="4"/>
  <c r="C177" i="4"/>
  <c r="D177" i="4"/>
  <c r="E177" i="4"/>
  <c r="A178" i="4"/>
  <c r="B178" i="4"/>
  <c r="C178" i="4"/>
  <c r="D178" i="4"/>
  <c r="E178" i="4"/>
  <c r="A179" i="4"/>
  <c r="B179" i="4"/>
  <c r="C179" i="4"/>
  <c r="D179" i="4"/>
  <c r="E179" i="4"/>
  <c r="A180" i="4"/>
  <c r="B180" i="4"/>
  <c r="C180" i="4"/>
  <c r="D180" i="4"/>
  <c r="E180" i="4"/>
  <c r="A181" i="4"/>
  <c r="B181" i="4"/>
  <c r="C181" i="4"/>
  <c r="D181" i="4"/>
  <c r="E181" i="4"/>
  <c r="A182" i="4"/>
  <c r="B182" i="4"/>
  <c r="C182" i="4"/>
  <c r="D182" i="4"/>
  <c r="E182" i="4"/>
  <c r="A183" i="4"/>
  <c r="B183" i="4"/>
  <c r="C183" i="4"/>
  <c r="D183" i="4"/>
  <c r="E183" i="4"/>
  <c r="A184" i="4"/>
  <c r="B184" i="4"/>
  <c r="C184" i="4"/>
  <c r="D184" i="4"/>
  <c r="E184" i="4"/>
  <c r="A185" i="4"/>
  <c r="B185" i="4"/>
  <c r="C185" i="4"/>
  <c r="D185" i="4"/>
  <c r="E185" i="4"/>
  <c r="A186" i="4"/>
  <c r="B186" i="4"/>
  <c r="C186" i="4"/>
  <c r="D186" i="4"/>
  <c r="E186" i="4"/>
  <c r="A187" i="4"/>
  <c r="B187" i="4"/>
  <c r="C187" i="4"/>
  <c r="D187" i="4"/>
  <c r="E187" i="4"/>
  <c r="A188" i="4"/>
  <c r="B188" i="4"/>
  <c r="C188" i="4"/>
  <c r="D188" i="4"/>
  <c r="E188" i="4"/>
  <c r="A189" i="4"/>
  <c r="B189" i="4"/>
  <c r="C189" i="4"/>
  <c r="D189" i="4"/>
  <c r="E189" i="4"/>
  <c r="A190" i="4"/>
  <c r="B190" i="4"/>
  <c r="C190" i="4"/>
  <c r="D190" i="4"/>
  <c r="E190" i="4"/>
  <c r="A191" i="4"/>
  <c r="B191" i="4"/>
  <c r="C191" i="4"/>
  <c r="D191" i="4"/>
  <c r="E191" i="4"/>
  <c r="A192" i="4"/>
  <c r="B192" i="4"/>
  <c r="C192" i="4"/>
  <c r="D192" i="4"/>
  <c r="E192" i="4"/>
  <c r="A193" i="4"/>
  <c r="B193" i="4"/>
  <c r="C193" i="4"/>
  <c r="D193" i="4"/>
  <c r="E193" i="4"/>
  <c r="A194" i="4"/>
  <c r="B194" i="4"/>
  <c r="C194" i="4"/>
  <c r="D194" i="4"/>
  <c r="E194" i="4"/>
  <c r="A195" i="4"/>
  <c r="B195" i="4"/>
  <c r="C195" i="4"/>
  <c r="D195" i="4"/>
  <c r="E195" i="4"/>
  <c r="A196" i="4"/>
  <c r="B196" i="4"/>
  <c r="C196" i="4"/>
  <c r="D196" i="4"/>
  <c r="E196" i="4"/>
  <c r="A197" i="4"/>
  <c r="B197" i="4"/>
  <c r="C197" i="4"/>
  <c r="D197" i="4"/>
  <c r="E197" i="4"/>
  <c r="A198" i="4"/>
  <c r="B198" i="4"/>
  <c r="C198" i="4"/>
  <c r="D198" i="4"/>
  <c r="E198" i="4"/>
  <c r="A199" i="4"/>
  <c r="B199" i="4"/>
  <c r="C199" i="4"/>
  <c r="D199" i="4"/>
  <c r="E199" i="4"/>
  <c r="A200" i="4"/>
  <c r="B200" i="4"/>
  <c r="C200" i="4"/>
  <c r="D200" i="4"/>
  <c r="E200" i="4"/>
  <c r="A201" i="4"/>
  <c r="B201" i="4"/>
  <c r="C201" i="4"/>
  <c r="D201" i="4"/>
  <c r="E201" i="4"/>
  <c r="A202" i="4"/>
  <c r="B202" i="4"/>
  <c r="C202" i="4"/>
  <c r="D202" i="4"/>
  <c r="E202" i="4"/>
  <c r="A203" i="4"/>
  <c r="B203" i="4"/>
  <c r="C203" i="4"/>
  <c r="D203" i="4"/>
  <c r="E203" i="4"/>
  <c r="A204" i="4"/>
  <c r="B204" i="4"/>
  <c r="C204" i="4"/>
  <c r="D204" i="4"/>
  <c r="E204" i="4"/>
  <c r="A205" i="4"/>
  <c r="B205" i="4"/>
  <c r="C205" i="4"/>
  <c r="D205" i="4"/>
  <c r="E205" i="4"/>
  <c r="A206" i="4"/>
  <c r="B206" i="4"/>
  <c r="C206" i="4"/>
  <c r="D206" i="4"/>
  <c r="E206" i="4"/>
  <c r="A207" i="4"/>
  <c r="B207" i="4"/>
  <c r="C207" i="4"/>
  <c r="D207" i="4"/>
  <c r="E207" i="4"/>
  <c r="A208" i="4"/>
  <c r="B208" i="4"/>
  <c r="C208" i="4"/>
  <c r="D208" i="4"/>
  <c r="E208" i="4"/>
  <c r="A209" i="4"/>
  <c r="B209" i="4"/>
  <c r="C209" i="4"/>
  <c r="D209" i="4"/>
  <c r="E209" i="4"/>
  <c r="A210" i="4"/>
  <c r="B210" i="4"/>
  <c r="C210" i="4"/>
  <c r="D210" i="4"/>
  <c r="E210" i="4"/>
  <c r="A211" i="4"/>
  <c r="B211" i="4"/>
  <c r="C211" i="4"/>
  <c r="D211" i="4"/>
  <c r="E211" i="4"/>
  <c r="A212" i="4"/>
  <c r="B212" i="4"/>
  <c r="C212" i="4"/>
  <c r="D212" i="4"/>
  <c r="E212" i="4"/>
  <c r="A213" i="4"/>
  <c r="B213" i="4"/>
  <c r="C213" i="4"/>
  <c r="D213" i="4"/>
  <c r="E213" i="4"/>
  <c r="A214" i="4"/>
  <c r="B214" i="4"/>
  <c r="C214" i="4"/>
  <c r="D214" i="4"/>
  <c r="E214" i="4"/>
  <c r="A215" i="4"/>
  <c r="B215" i="4"/>
  <c r="C215" i="4"/>
  <c r="D215" i="4"/>
  <c r="E215" i="4"/>
  <c r="A216" i="4"/>
  <c r="B216" i="4"/>
  <c r="C216" i="4"/>
  <c r="D216" i="4"/>
  <c r="E216" i="4"/>
  <c r="D13" i="4"/>
  <c r="E13" i="4"/>
  <c r="J20" i="9" l="1"/>
  <c r="K22" i="9"/>
  <c r="L22" i="9"/>
  <c r="M22" i="9"/>
  <c r="J24" i="9"/>
  <c r="K20" i="9"/>
  <c r="L20" i="9"/>
  <c r="I16" i="9"/>
  <c r="J14" i="9"/>
  <c r="K14" i="9"/>
  <c r="J16" i="9"/>
  <c r="J12" i="9"/>
  <c r="I12" i="9"/>
  <c r="K12" i="9"/>
  <c r="H14" i="9"/>
  <c r="K24" i="9"/>
  <c r="L24" i="9"/>
  <c r="J26" i="9"/>
  <c r="K26" i="9"/>
  <c r="L26" i="9"/>
  <c r="K16" i="9"/>
  <c r="I18" i="9"/>
  <c r="J18" i="9"/>
  <c r="F10" i="8" l="1"/>
  <c r="F9" i="8"/>
  <c r="N31" i="9"/>
  <c r="O31" i="9"/>
  <c r="P31" i="9"/>
  <c r="Q31" i="9"/>
  <c r="R31" i="9"/>
  <c r="S31" i="9"/>
  <c r="F11" i="8"/>
  <c r="F12" i="8"/>
  <c r="F9" i="9"/>
  <c r="C9" i="9"/>
  <c r="A25" i="9"/>
  <c r="A17" i="9"/>
  <c r="A15" i="9"/>
  <c r="A13" i="4"/>
  <c r="H10" i="9" l="1"/>
  <c r="H31" i="9" s="1"/>
  <c r="I10" i="9"/>
  <c r="I31" i="9" s="1"/>
  <c r="J10" i="9"/>
  <c r="J31" i="9" s="1"/>
  <c r="K10" i="9"/>
  <c r="K31" i="9" s="1"/>
  <c r="L10" i="9"/>
  <c r="L31" i="9" s="1"/>
  <c r="M10" i="9"/>
  <c r="M31" i="9" s="1"/>
  <c r="C28" i="9"/>
  <c r="A26" i="9"/>
  <c r="A14" i="9"/>
  <c r="A18" i="9"/>
  <c r="A16" i="9"/>
  <c r="B42" i="9"/>
  <c r="J42" i="9"/>
  <c r="J43" i="9"/>
  <c r="J41" i="9"/>
  <c r="B39" i="9"/>
  <c r="N5" i="9"/>
  <c r="F5" i="9"/>
  <c r="D5" i="9"/>
  <c r="B5" i="9"/>
  <c r="A13" i="9"/>
  <c r="A11" i="9"/>
  <c r="A9" i="9"/>
  <c r="I29" i="9" l="1"/>
  <c r="M29" i="9"/>
  <c r="R30" i="9"/>
  <c r="R29" i="9" s="1"/>
  <c r="L29" i="9"/>
  <c r="A12" i="9"/>
  <c r="H28" i="9"/>
  <c r="H32" i="9" s="1"/>
  <c r="S28" i="9"/>
  <c r="K28" i="9"/>
  <c r="Q30" i="9"/>
  <c r="Q29" i="9" s="1"/>
  <c r="Q28" i="9"/>
  <c r="J29" i="9"/>
  <c r="J28" i="9"/>
  <c r="A10" i="9"/>
  <c r="I28" i="9" l="1"/>
  <c r="I32" i="9" s="1"/>
  <c r="J32" i="9" s="1"/>
  <c r="K32" i="9" s="1"/>
  <c r="R28" i="9"/>
  <c r="M28" i="9"/>
  <c r="L28" i="9"/>
  <c r="S30" i="9"/>
  <c r="S29" i="9" s="1"/>
  <c r="H34" i="9"/>
  <c r="I34" i="9" s="1"/>
  <c r="J34" i="9" s="1"/>
  <c r="K29" i="9"/>
  <c r="O28" i="9"/>
  <c r="H35" i="9"/>
  <c r="I35" i="9" s="1"/>
  <c r="J35" i="9" s="1"/>
  <c r="K35" i="9" s="1"/>
  <c r="L35" i="9" s="1"/>
  <c r="M35" i="9" s="1"/>
  <c r="N35" i="9" s="1"/>
  <c r="O35" i="9" s="1"/>
  <c r="P35" i="9" s="1"/>
  <c r="Q35" i="9" s="1"/>
  <c r="R35" i="9" s="1"/>
  <c r="S35" i="9" s="1"/>
  <c r="O30" i="9"/>
  <c r="O29" i="9" s="1"/>
  <c r="N30" i="9"/>
  <c r="N29" i="9" s="1"/>
  <c r="N28" i="9"/>
  <c r="P30" i="9"/>
  <c r="P29" i="9" s="1"/>
  <c r="P28" i="9"/>
  <c r="H29" i="9" l="1"/>
  <c r="H33" i="9" s="1"/>
  <c r="I33" i="9" s="1"/>
  <c r="J33" i="9" s="1"/>
  <c r="K33" i="9" s="1"/>
  <c r="L33" i="9" s="1"/>
  <c r="M33" i="9" s="1"/>
  <c r="N33" i="9" s="1"/>
  <c r="O33" i="9" s="1"/>
  <c r="P33" i="9" s="1"/>
  <c r="Q33" i="9" s="1"/>
  <c r="R33" i="9" s="1"/>
  <c r="S33" i="9" s="1"/>
  <c r="L32" i="9"/>
  <c r="M32" i="9" s="1"/>
  <c r="N32" i="9" s="1"/>
  <c r="O32" i="9" s="1"/>
  <c r="P32" i="9" s="1"/>
  <c r="Q32" i="9" s="1"/>
  <c r="R32" i="9" s="1"/>
  <c r="S32" i="9" s="1"/>
  <c r="K34" i="9"/>
  <c r="L34" i="9" s="1"/>
  <c r="M34" i="9" s="1"/>
  <c r="N34" i="9" s="1"/>
  <c r="O34" i="9" s="1"/>
  <c r="P34" i="9" s="1"/>
  <c r="Q34" i="9" s="1"/>
  <c r="R34" i="9" s="1"/>
  <c r="S34" i="9" s="1"/>
  <c r="H12" i="7" l="1"/>
  <c r="B9" i="1"/>
  <c r="A113" i="6"/>
  <c r="K9" i="1"/>
  <c r="K8" i="1"/>
  <c r="J9" i="1"/>
  <c r="J8" i="1"/>
  <c r="K6" i="1"/>
  <c r="J6" i="1"/>
  <c r="K5" i="1"/>
  <c r="J5" i="1"/>
  <c r="C6" i="8"/>
  <c r="B6" i="8"/>
  <c r="E19" i="8"/>
  <c r="E18" i="8"/>
  <c r="E17" i="8"/>
  <c r="B15" i="8"/>
  <c r="G177" i="7"/>
  <c r="G176" i="7"/>
  <c r="G175" i="7"/>
  <c r="B173" i="7"/>
  <c r="E9" i="7"/>
  <c r="B12" i="7" s="1"/>
  <c r="C9" i="7"/>
  <c r="B9" i="7"/>
  <c r="F222" i="4"/>
  <c r="F221" i="4"/>
  <c r="F220" i="4"/>
  <c r="B218" i="4"/>
  <c r="C13" i="4"/>
  <c r="B13" i="4"/>
  <c r="G229" i="1"/>
  <c r="G228" i="1"/>
  <c r="G227" i="1"/>
  <c r="B225" i="1"/>
  <c r="E9" i="1"/>
  <c r="E6" i="1"/>
  <c r="B12" i="1" s="1"/>
  <c r="C6" i="1"/>
  <c r="B6" i="1"/>
  <c r="C55" i="3"/>
  <c r="C54" i="3"/>
  <c r="C53" i="3"/>
  <c r="B8" i="3"/>
  <c r="F5" i="3"/>
  <c r="B48" i="3" s="1"/>
  <c r="D5" i="3"/>
  <c r="B5" i="3"/>
  <c r="H8" i="7"/>
  <c r="E116" i="6"/>
  <c r="E115" i="6"/>
  <c r="I14" i="7" l="1"/>
  <c r="I36" i="7"/>
  <c r="I58" i="7"/>
  <c r="I80" i="7"/>
  <c r="I102" i="7"/>
  <c r="I124" i="7"/>
  <c r="I146" i="7"/>
  <c r="I168" i="7"/>
  <c r="I15" i="7"/>
  <c r="I37" i="7"/>
  <c r="I59" i="7"/>
  <c r="I81" i="7"/>
  <c r="I103" i="7"/>
  <c r="I125" i="7"/>
  <c r="I147" i="7"/>
  <c r="I13" i="7"/>
  <c r="J13" i="7" s="1"/>
  <c r="I16" i="7"/>
  <c r="I38" i="7"/>
  <c r="I60" i="7"/>
  <c r="I82" i="7"/>
  <c r="I104" i="7"/>
  <c r="I126" i="7"/>
  <c r="I148" i="7"/>
  <c r="I17" i="7"/>
  <c r="I39" i="7"/>
  <c r="I61" i="7"/>
  <c r="I83" i="7"/>
  <c r="I105" i="7"/>
  <c r="I127" i="7"/>
  <c r="I149" i="7"/>
  <c r="I18" i="7"/>
  <c r="I62" i="7"/>
  <c r="I84" i="7"/>
  <c r="I106" i="7"/>
  <c r="I128" i="7"/>
  <c r="I150" i="7"/>
  <c r="I19" i="7"/>
  <c r="I41" i="7"/>
  <c r="I63" i="7"/>
  <c r="I85" i="7"/>
  <c r="I107" i="7"/>
  <c r="I129" i="7"/>
  <c r="I151" i="7"/>
  <c r="I20" i="7"/>
  <c r="I64" i="7"/>
  <c r="I86" i="7"/>
  <c r="I108" i="7"/>
  <c r="I130" i="7"/>
  <c r="I152" i="7"/>
  <c r="I21" i="7"/>
  <c r="I65" i="7"/>
  <c r="I87" i="7"/>
  <c r="I109" i="7"/>
  <c r="I131" i="7"/>
  <c r="I153" i="7"/>
  <c r="I44" i="7"/>
  <c r="I66" i="7"/>
  <c r="I110" i="7"/>
  <c r="I132" i="7"/>
  <c r="I45" i="7"/>
  <c r="I89" i="7"/>
  <c r="I111" i="7"/>
  <c r="I155" i="7"/>
  <c r="I24" i="7"/>
  <c r="I90" i="7"/>
  <c r="I134" i="7"/>
  <c r="I47" i="7"/>
  <c r="I91" i="7"/>
  <c r="I113" i="7"/>
  <c r="I157" i="7"/>
  <c r="I26" i="7"/>
  <c r="I48" i="7"/>
  <c r="I70" i="7"/>
  <c r="I92" i="7"/>
  <c r="I114" i="7"/>
  <c r="I136" i="7"/>
  <c r="I158" i="7"/>
  <c r="I27" i="7"/>
  <c r="I49" i="7"/>
  <c r="I71" i="7"/>
  <c r="I93" i="7"/>
  <c r="I115" i="7"/>
  <c r="I137" i="7"/>
  <c r="I159" i="7"/>
  <c r="I28" i="7"/>
  <c r="I40" i="7"/>
  <c r="I42" i="7"/>
  <c r="I43" i="7"/>
  <c r="I22" i="7"/>
  <c r="I88" i="7"/>
  <c r="I154" i="7"/>
  <c r="I23" i="7"/>
  <c r="I67" i="7"/>
  <c r="I133" i="7"/>
  <c r="I46" i="7"/>
  <c r="I68" i="7"/>
  <c r="I112" i="7"/>
  <c r="I156" i="7"/>
  <c r="I25" i="7"/>
  <c r="I69" i="7"/>
  <c r="I135" i="7"/>
  <c r="I29" i="7"/>
  <c r="I79" i="7"/>
  <c r="I143" i="7"/>
  <c r="I30" i="7"/>
  <c r="I94" i="7"/>
  <c r="I144" i="7"/>
  <c r="I31" i="7"/>
  <c r="I95" i="7"/>
  <c r="I145" i="7"/>
  <c r="I32" i="7"/>
  <c r="I96" i="7"/>
  <c r="I160" i="7"/>
  <c r="I33" i="7"/>
  <c r="I97" i="7"/>
  <c r="I161" i="7"/>
  <c r="I34" i="7"/>
  <c r="I98" i="7"/>
  <c r="I162" i="7"/>
  <c r="I35" i="7"/>
  <c r="I99" i="7"/>
  <c r="I163" i="7"/>
  <c r="I50" i="7"/>
  <c r="I100" i="7"/>
  <c r="I164" i="7"/>
  <c r="I51" i="7"/>
  <c r="I101" i="7"/>
  <c r="I165" i="7"/>
  <c r="I52" i="7"/>
  <c r="I116" i="7"/>
  <c r="I166" i="7"/>
  <c r="I53" i="7"/>
  <c r="I117" i="7"/>
  <c r="I167" i="7"/>
  <c r="I54" i="7"/>
  <c r="I118" i="7"/>
  <c r="I55" i="7"/>
  <c r="I119" i="7"/>
  <c r="I56" i="7"/>
  <c r="I120" i="7"/>
  <c r="I57" i="7"/>
  <c r="I121" i="7"/>
  <c r="I72" i="7"/>
  <c r="I122" i="7"/>
  <c r="I73" i="7"/>
  <c r="I123" i="7"/>
  <c r="I74" i="7"/>
  <c r="I138" i="7"/>
  <c r="I75" i="7"/>
  <c r="I139" i="7"/>
  <c r="I76" i="7"/>
  <c r="I140" i="7"/>
  <c r="I77" i="7"/>
  <c r="I141" i="7"/>
  <c r="I78" i="7"/>
  <c r="I142" i="7"/>
  <c r="F9" i="4"/>
  <c r="D9" i="4"/>
  <c r="B9" i="4"/>
  <c r="B12" i="4"/>
  <c r="J14" i="7" l="1"/>
  <c r="J15" i="7" s="1"/>
  <c r="J16" i="7" s="1"/>
  <c r="J17" i="7" s="1"/>
  <c r="J18" i="7" s="1"/>
  <c r="J19" i="7" s="1"/>
  <c r="J20" i="7" s="1"/>
  <c r="J21" i="7" s="1"/>
  <c r="J22" i="7" s="1"/>
  <c r="J23" i="7" s="1"/>
  <c r="J24" i="7" s="1"/>
  <c r="J25" i="7" s="1"/>
  <c r="J26" i="7" s="1"/>
  <c r="J27" i="7" s="1"/>
  <c r="J28" i="7" s="1"/>
  <c r="J29" i="7" s="1"/>
  <c r="J30" i="7" s="1"/>
  <c r="J31" i="7" s="1"/>
  <c r="J32" i="7" s="1"/>
  <c r="J33" i="7" s="1"/>
  <c r="J34" i="7" s="1"/>
  <c r="J35" i="7" s="1"/>
  <c r="J36" i="7" s="1"/>
  <c r="J37" i="7" s="1"/>
  <c r="J38" i="7" s="1"/>
  <c r="J39" i="7" s="1"/>
  <c r="J40" i="7" s="1"/>
  <c r="J41" i="7" s="1"/>
  <c r="J42" i="7" s="1"/>
  <c r="J43" i="7" s="1"/>
  <c r="J44" i="7" s="1"/>
  <c r="J45" i="7" s="1"/>
  <c r="J46" i="7" s="1"/>
  <c r="J47" i="7" s="1"/>
  <c r="J48" i="7" s="1"/>
  <c r="J49" i="7" s="1"/>
  <c r="J50" i="7" s="1"/>
  <c r="J51" i="7" s="1"/>
  <c r="J52" i="7" s="1"/>
  <c r="J53" i="7" s="1"/>
  <c r="J54" i="7" s="1"/>
  <c r="J55" i="7" s="1"/>
  <c r="J56" i="7" s="1"/>
  <c r="J57" i="7" s="1"/>
  <c r="J58" i="7" s="1"/>
  <c r="J59" i="7" s="1"/>
  <c r="J60" i="7" s="1"/>
  <c r="J61" i="7" s="1"/>
  <c r="J62" i="7" s="1"/>
  <c r="J63" i="7" s="1"/>
  <c r="J64" i="7" s="1"/>
  <c r="J65" i="7" s="1"/>
  <c r="J66" i="7" s="1"/>
  <c r="J67" i="7" s="1"/>
  <c r="J68" i="7" s="1"/>
  <c r="J69" i="7" s="1"/>
  <c r="J70" i="7" s="1"/>
  <c r="J71" i="7" s="1"/>
  <c r="J72" i="7" s="1"/>
  <c r="J73" i="7" s="1"/>
  <c r="J74" i="7" s="1"/>
  <c r="J75" i="7" s="1"/>
  <c r="J76" i="7" s="1"/>
  <c r="J77" i="7" s="1"/>
  <c r="J78" i="7" s="1"/>
  <c r="J79" i="7" s="1"/>
  <c r="J80" i="7" s="1"/>
  <c r="J81" i="7" s="1"/>
  <c r="J82" i="7" s="1"/>
  <c r="J83" i="7" s="1"/>
  <c r="J84" i="7" s="1"/>
  <c r="J85" i="7" s="1"/>
  <c r="J86" i="7" s="1"/>
  <c r="J87" i="7" s="1"/>
  <c r="J88" i="7" s="1"/>
  <c r="J89" i="7" s="1"/>
  <c r="J90" i="7" s="1"/>
  <c r="J91" i="7" s="1"/>
  <c r="J92" i="7" s="1"/>
  <c r="J93" i="7" s="1"/>
  <c r="J94" i="7" s="1"/>
  <c r="J95" i="7" s="1"/>
  <c r="J96" i="7" s="1"/>
  <c r="J97" i="7" s="1"/>
  <c r="J98" i="7" s="1"/>
  <c r="J99" i="7" s="1"/>
  <c r="J100" i="7" s="1"/>
  <c r="J101" i="7" s="1"/>
  <c r="J102" i="7" s="1"/>
  <c r="J103" i="7" s="1"/>
  <c r="J104" i="7" s="1"/>
  <c r="J105" i="7" s="1"/>
  <c r="J106" i="7" s="1"/>
  <c r="J107" i="7" s="1"/>
  <c r="J108" i="7" s="1"/>
  <c r="J109" i="7" s="1"/>
  <c r="J110" i="7" s="1"/>
  <c r="J111" i="7" s="1"/>
  <c r="J112" i="7" s="1"/>
  <c r="J113" i="7" s="1"/>
  <c r="J114" i="7" s="1"/>
  <c r="J115" i="7" s="1"/>
  <c r="J116" i="7" s="1"/>
  <c r="J117" i="7" s="1"/>
  <c r="J118" i="7" s="1"/>
  <c r="J119" i="7" s="1"/>
  <c r="J120" i="7" s="1"/>
  <c r="J121" i="7" s="1"/>
  <c r="J122" i="7" s="1"/>
  <c r="J123" i="7" s="1"/>
  <c r="J124" i="7" s="1"/>
  <c r="J125" i="7" s="1"/>
  <c r="J126" i="7" s="1"/>
  <c r="J127" i="7" s="1"/>
  <c r="J128" i="7" s="1"/>
  <c r="J129" i="7" s="1"/>
  <c r="J130" i="7" s="1"/>
  <c r="J131" i="7" s="1"/>
  <c r="J132" i="7" s="1"/>
  <c r="J133" i="7" s="1"/>
  <c r="J134" i="7" s="1"/>
  <c r="J135" i="7" s="1"/>
  <c r="J136" i="7" s="1"/>
  <c r="J137" i="7" s="1"/>
  <c r="J138" i="7" s="1"/>
  <c r="J139" i="7" s="1"/>
  <c r="J140" i="7" s="1"/>
  <c r="J141" i="7" s="1"/>
  <c r="J142" i="7" s="1"/>
  <c r="J143" i="7" s="1"/>
  <c r="J144" i="7" s="1"/>
  <c r="J145" i="7" s="1"/>
  <c r="J146" i="7" s="1"/>
  <c r="J147" i="7" s="1"/>
  <c r="J148" i="7" s="1"/>
  <c r="J149" i="7" s="1"/>
  <c r="J150" i="7" s="1"/>
  <c r="J151" i="7" s="1"/>
  <c r="J152" i="7" s="1"/>
  <c r="J153" i="7" s="1"/>
  <c r="J154" i="7" s="1"/>
  <c r="J155" i="7" s="1"/>
  <c r="J156" i="7" s="1"/>
  <c r="J157" i="7" s="1"/>
  <c r="J158" i="7" s="1"/>
  <c r="J159" i="7" s="1"/>
  <c r="J160" i="7" s="1"/>
  <c r="J161" i="7" s="1"/>
  <c r="J162" i="7" s="1"/>
  <c r="J163" i="7" s="1"/>
  <c r="J164" i="7" s="1"/>
  <c r="J165" i="7" s="1"/>
  <c r="J166" i="7" s="1"/>
  <c r="J167" i="7" s="1"/>
  <c r="J168" i="7" s="1"/>
  <c r="B176" i="7"/>
  <c r="B18" i="8"/>
  <c r="D9" i="7"/>
  <c r="B228" i="1"/>
  <c r="B221" i="4"/>
  <c r="H48" i="3"/>
  <c r="D6" i="1"/>
</calcChain>
</file>

<file path=xl/sharedStrings.xml><?xml version="1.0" encoding="utf-8"?>
<sst xmlns="http://schemas.openxmlformats.org/spreadsheetml/2006/main" count="2655" uniqueCount="759">
  <si>
    <t>PO - PLANILHA ORÇAMENTÁRIA</t>
  </si>
  <si>
    <t>Orçamento Base para Licitação</t>
  </si>
  <si>
    <t>CÓDIGO</t>
  </si>
  <si>
    <t>REVISÃO</t>
  </si>
  <si>
    <t>EMPREENDIMENTO</t>
  </si>
  <si>
    <t>ENDEREÇO</t>
  </si>
  <si>
    <t>REFERENCIAS</t>
  </si>
  <si>
    <t>TIPO</t>
  </si>
  <si>
    <t>DATA BASE</t>
  </si>
  <si>
    <t>DATA</t>
  </si>
  <si>
    <t>BDI 1</t>
  </si>
  <si>
    <t>BDI 2</t>
  </si>
  <si>
    <t>BDI 3</t>
  </si>
  <si>
    <t>Empreendimento:</t>
  </si>
  <si>
    <t>Código:</t>
  </si>
  <si>
    <t>Revisão:</t>
  </si>
  <si>
    <t>Data:</t>
  </si>
  <si>
    <t>Dados do Empreendimento:</t>
  </si>
  <si>
    <t>Endereço:</t>
  </si>
  <si>
    <t>Referências:</t>
  </si>
  <si>
    <t>Tipo</t>
  </si>
  <si>
    <t>Data Base</t>
  </si>
  <si>
    <t>Item</t>
  </si>
  <si>
    <t>Fonte</t>
  </si>
  <si>
    <t>Código</t>
  </si>
  <si>
    <t>Descrição</t>
  </si>
  <si>
    <t>Unidade</t>
  </si>
  <si>
    <t>Quantidade</t>
  </si>
  <si>
    <t>Custo Unitário (sem BDI) (R$)</t>
  </si>
  <si>
    <t>BDI
(%)</t>
  </si>
  <si>
    <t>Preço Unitário (com BDI) (R$)</t>
  </si>
  <si>
    <t>Preço Total
(R$)</t>
  </si>
  <si>
    <t>Nível</t>
  </si>
  <si>
    <t>Nome:</t>
  </si>
  <si>
    <t>CREA:</t>
  </si>
  <si>
    <t>ART:</t>
  </si>
  <si>
    <t>Local:</t>
  </si>
  <si>
    <t>Responsável Técnico:</t>
  </si>
  <si>
    <t>Observações</t>
  </si>
  <si>
    <t>Foi considerado arredondamento de duas casas decimais para Quantidade; Custo Unitário; BDI; Preço Unitário; Preço Total</t>
  </si>
  <si>
    <t>Local</t>
  </si>
  <si>
    <t>Responsável Técnico</t>
  </si>
  <si>
    <t>Data</t>
  </si>
  <si>
    <t>Conforme legislação tributária municipal, definir estimativa de percentual da base de cálculo para o ISS:</t>
  </si>
  <si>
    <t>Sobre a base de cálculo, definir a respectiva alíquota do ISS (entre 2% e 5%):</t>
  </si>
  <si>
    <t>LOCAL</t>
  </si>
  <si>
    <t>BDI - BENEFÍCIOS E DESPESAS INDIRETAS</t>
  </si>
  <si>
    <t>Base para Licitação</t>
  </si>
  <si>
    <t>TIPO DE OBRA</t>
  </si>
  <si>
    <t>Itens</t>
  </si>
  <si>
    <t>Siglas</t>
  </si>
  <si>
    <t>%
Adotado</t>
  </si>
  <si>
    <t>Administração Central</t>
  </si>
  <si>
    <t>Seguro e Garantia</t>
  </si>
  <si>
    <t>Risco</t>
  </si>
  <si>
    <t>Despesas Financeiras</t>
  </si>
  <si>
    <t>Lucro</t>
  </si>
  <si>
    <t>Tributos (impostos COFINS 3%, e  PIS 0,65%)</t>
  </si>
  <si>
    <t>Tributos (ISS, variável de acordo com o município)</t>
  </si>
  <si>
    <t>Tributos (Contribuição Previdenciária sobre a Receita Bruta - 0% ou 4,5% - Desoneração)</t>
  </si>
  <si>
    <t>BDI SEM desoneração (Fórmula Acórdão TCU)</t>
  </si>
  <si>
    <t>AC</t>
  </si>
  <si>
    <t>SG</t>
  </si>
  <si>
    <t>R</t>
  </si>
  <si>
    <t>DF</t>
  </si>
  <si>
    <t>L</t>
  </si>
  <si>
    <t>CP</t>
  </si>
  <si>
    <t>ISS</t>
  </si>
  <si>
    <t>CPBR</t>
  </si>
  <si>
    <t>BDI PAD</t>
  </si>
  <si>
    <t>Os valores de BDI foram calculados com o emprego da fórmula:</t>
  </si>
  <si>
    <t>BDI =</t>
  </si>
  <si>
    <t>(1 + AC + S + R + G) * (1 + DF) * (1 + L)</t>
  </si>
  <si>
    <t>(1 - CP - ISS - CPRB)</t>
  </si>
  <si>
    <t>Declaro para os devidos fins que, conforme legislação tributária municipal, a base de cálculo deste tipo de obra corresponde à 100%, com a respectiva alíquota de 5%.</t>
  </si>
  <si>
    <t>Declaro para os devidos fins que o regime de Contribuição Previdenciária sobre a Receita Bruta adotado para elaboração do orçamento foi SEM Desoneração, e que esta é a alternativa mais adequada para a Administração Pública.</t>
  </si>
  <si>
    <t>Observações:</t>
  </si>
  <si>
    <t>Memória de Cálculo</t>
  </si>
  <si>
    <t>PMC - PLANILHA MEMÓRIA DE CÁLCULO</t>
  </si>
  <si>
    <t>Parcelas:</t>
  </si>
  <si>
    <t>% Período</t>
  </si>
  <si>
    <t>ENDEREÇO:</t>
  </si>
  <si>
    <t>CRNOGRAMA FÍSICO-FINANCEIRO</t>
  </si>
  <si>
    <t>FONTE</t>
  </si>
  <si>
    <t>DESCRIÇÃO</t>
  </si>
  <si>
    <t>UNIDADE</t>
  </si>
  <si>
    <t>COEFIC.</t>
  </si>
  <si>
    <t>DESONERADO</t>
  </si>
  <si>
    <t>NÃO DESONER.</t>
  </si>
  <si>
    <t>CUSTO UNIT</t>
  </si>
  <si>
    <t>COMPOSIÇÕES PRÓPRIAS</t>
  </si>
  <si>
    <t>Peso Unitário (%)</t>
  </si>
  <si>
    <t>Peso Total (%)</t>
  </si>
  <si>
    <t>ABC - PLANILHA ABC DOS SERVIÇO</t>
  </si>
  <si>
    <t>Quantidade em Projeto</t>
  </si>
  <si>
    <t>Quantidade de Relevância</t>
  </si>
  <si>
    <t>ITENS DE RELEVÂNCIA</t>
  </si>
  <si>
    <t>A</t>
  </si>
  <si>
    <t>SINAPI</t>
  </si>
  <si>
    <t>SÃO DOMINGOS DO ARAGUAIA/PA</t>
  </si>
  <si>
    <t>BDI COM desoneração</t>
  </si>
  <si>
    <t>BDI DES</t>
  </si>
  <si>
    <t>Construção de Praças Urbanas, Rodovias, Ferrovias e recapeamento e pavimentação de vias urbanas</t>
  </si>
  <si>
    <t>UN</t>
  </si>
  <si>
    <t>M3</t>
  </si>
  <si>
    <t>SINAPI-I</t>
  </si>
  <si>
    <t>M</t>
  </si>
  <si>
    <t>M2</t>
  </si>
  <si>
    <t>H</t>
  </si>
  <si>
    <t>001</t>
  </si>
  <si>
    <t>002</t>
  </si>
  <si>
    <t>003</t>
  </si>
  <si>
    <t>CHP</t>
  </si>
  <si>
    <t>004</t>
  </si>
  <si>
    <t>005</t>
  </si>
  <si>
    <t>CHI</t>
  </si>
  <si>
    <t>1.</t>
  </si>
  <si>
    <t>1.1.</t>
  </si>
  <si>
    <t>1.2.</t>
  </si>
  <si>
    <t>2.</t>
  </si>
  <si>
    <t>2.1.</t>
  </si>
  <si>
    <t>3.</t>
  </si>
  <si>
    <t>3.1.</t>
  </si>
  <si>
    <t>KG</t>
  </si>
  <si>
    <t>3.2.</t>
  </si>
  <si>
    <t>4.</t>
  </si>
  <si>
    <t>4.1.</t>
  </si>
  <si>
    <t>4.2.</t>
  </si>
  <si>
    <t>5.</t>
  </si>
  <si>
    <t>5.1.</t>
  </si>
  <si>
    <t>Meta</t>
  </si>
  <si>
    <t>Nível 2</t>
  </si>
  <si>
    <t>MOB + DESMOB</t>
  </si>
  <si>
    <t>1.3.</t>
  </si>
  <si>
    <t>006</t>
  </si>
  <si>
    <t>Valor (R$)</t>
  </si>
  <si>
    <t>R$ Período</t>
  </si>
  <si>
    <t>TOTAL:</t>
  </si>
  <si>
    <t>Período:</t>
  </si>
  <si>
    <t>%</t>
  </si>
  <si>
    <t>Repasse:</t>
  </si>
  <si>
    <t>Investimentos:</t>
  </si>
  <si>
    <t>Acumulado:</t>
  </si>
  <si>
    <t>Serviço</t>
  </si>
  <si>
    <t>MES</t>
  </si>
  <si>
    <t>MESTRE DE OBRAS COM ENCARGOS COMPLEMENTARES</t>
  </si>
  <si>
    <t>VERGA MOLDADA IN LOCO EM CONCRETO, ESPESSURA DE *10* CM. AF_03/2024</t>
  </si>
  <si>
    <t>EXECUÇÃO DE PASSEIO (CALÇADA) OU PISO DE CONCRETO COM CONCRETO MOLDADO IN LOCO, FEITO EM OBRA, ACABAMENTO CONVENCIONAL, NÃO ARMADO. AF_08/2022</t>
  </si>
  <si>
    <t>6.</t>
  </si>
  <si>
    <t>6.1.</t>
  </si>
  <si>
    <t>FUNDO SELADOR ACRÍLICO, APLICAÇÃO MANUAL EM PAREDE, UMA DEMÃO. AF_04/2023</t>
  </si>
  <si>
    <t>PINTURA LÁTEX ACRÍLICA STANDARD, APLICAÇÃO MANUAL EM PAREDES, DUAS DEMÃOS. AF_04/2023</t>
  </si>
  <si>
    <t>6.2.</t>
  </si>
  <si>
    <t>ALVENARIA DE VEDAÇÃO DE BLOCOS CERÂMICOS</t>
  </si>
  <si>
    <t>CLAUDIO EDUARDO BARBOSA CUNHA</t>
  </si>
  <si>
    <t>Composição</t>
  </si>
  <si>
    <t>SERVIÇOS PRELIMINARES</t>
  </si>
  <si>
    <t>CANTEIRO DE OBRAS</t>
  </si>
  <si>
    <t>ADMINISTRAÇÃO LOCAL DE OBRAS</t>
  </si>
  <si>
    <t>2.2.</t>
  </si>
  <si>
    <t>CUMEEIRA PARA TELHA CERÂMICA EMBOÇADA COM ARGAMASSA TRAÇO 1:2:9 (CIMENTO, CAL E AREIA) PARA TELHADOS COM ATÉ 2 ÁGUAS, INCLUSO TRANSPORTE VERTICAL. AF_07/2019</t>
  </si>
  <si>
    <t>4.3.</t>
  </si>
  <si>
    <t>JANELA DE ALUMÍNIO DE CORRER COM 2 FOLHAS PARA VIDROS (VIDROS INCLUSOS), BATENTE/ REQUADRO 6 A 14 CM, ACABAMENTO COM ACETATO OU BRILHANTE, FIXAÇÃO COM PARAFUSO, SEM GUARNIÇÃO/ ALIZAR, DIMENSÕES 100X120 CM, VEDAÇÃO COM SILICONE, EXCLUSIVE CONTRAMARCO - FORNECIMENTO E INSTALAÇÃO. AF_11/2024</t>
  </si>
  <si>
    <t>RESIDENCIAL PARANÁ - SÃO DOMINGOS DO ARAGUAIA</t>
  </si>
  <si>
    <t>MOBILIZAÇÃO OU DESMOBILIZAÇÃO DE CANTEIRO DE OBRAS (EQUIPAMENTOS E PESSOAS) PARA OBRA DE INFRAESTRUTURA - D.M.T. ENTRE 25 E 50 KM</t>
  </si>
  <si>
    <t>CAMINHÃO TOCO, PBT 16.000 KG, CARGA ÚTIL MÁX. 10.685 KG, DIST. ENTRE EIXOS 4,8 M, POTÊNCIA 189 CV, INCLUSIVE CARROCERIA FIXA ABERTA DE MADEIRA P/ TRANSPORTE GERAL DE CARGA SECA, DIMEN. APROX. 2,5 X 7,00 X 0,50 M - CHI DIURNO. AF_06/2014</t>
  </si>
  <si>
    <t>CAMINHÃO TOCO, PBT 16.000 KG, CARGA ÚTIL MÁX. 10.685 KG, DIST. ENTRE EIXOS 4,8 M, POTÊNCIA 189 CV, INCLUSIVE CARROCERIA FIXA ABERTA DE MADEIRA P/ TRANSPORTE GERAL DE CARGA SECA, DIMEN. APROX. 2,5 X 7,00 X 0,50 M - CHP DIURNO. AF_06/2014</t>
  </si>
  <si>
    <t>CAMINHÃO TRUCADO (C/ TERCEIRO EIXO) ELETRÔNICO - POTÊNCIA 231CV - PBT = 22000KG - DIST. ENTRE EIXOS 5170 MM - INCLUI CARROCERIA FIXA ABERTA DE MADEIRA - CHI DIURNO. AF_06/2015</t>
  </si>
  <si>
    <t>CAMINHÃO TRUCADO (C/ TERCEIRO EIXO) ELETRÔNICO - POTÊNCIA 231CV - PBT = 22000KG - DIST. ENTRE EIXOS 5170 MM - INCLUI CARROCERIA FIXA ABERTA DE MADEIRA - CHP DIURNO. AF_06/2015</t>
  </si>
  <si>
    <t>BETONEIRA CAPACIDADE NOMINAL DE 600 L, CAPACIDADE DE MISTURA 440 L, MOTOR A DIESEL POTÊNCIA 10 HP, COM CARREGADOR - CHI DIURNO. AF_05/2023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</si>
  <si>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</si>
  <si>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>GRUPO GERADOR COM CARENAGEM, MOTOR DIESEL POTÊNCIA STANDART ENTRE 250 E 260 KVA - CHI DIURNO. AF_12/2016</t>
  </si>
  <si>
    <t>SERVENTE COM ENCARGOS COMPLEMENTARES</t>
  </si>
  <si>
    <t>EXECUÇÃO DE CENTRAL DE ARMADURA EM CANTEIRO DE OBRA</t>
  </si>
  <si>
    <t>10886</t>
  </si>
  <si>
    <t>EXTINTOR DE INCENDIO PORTATIL COM CARGA DE AGUA PRESSURIZADA DE 10 L, CLASSE A</t>
  </si>
  <si>
    <t>10891</t>
  </si>
  <si>
    <t>EXTINTOR DE INCENDIO PORTATIL COM CARGA DE PO QUIMICO SECO (PQS) DE 4 KG, CLASSE BC</t>
  </si>
  <si>
    <t>88489</t>
  </si>
  <si>
    <t>PINTURA LÁTEX ACRÍLICA PREMIUM, APLICAÇÃO MANUAL EM PAREDES, DUAS DEMÃOS. AF_04/2023</t>
  </si>
  <si>
    <t>91170</t>
  </si>
  <si>
    <t>FIXAÇÃO DE TUBOS HORIZONTAIS DE PVC ÁGUA, PVC ESGOTO, PVC ÁGUA PLUVIAL, CPVC, PPR, COBRE OU AÇO, DIÂMETROS MENORES OU IGUAIS A 40 MM, COM ABRAÇADEIRA METÁLICA RÍGIDA TIPO U PERFIL 1 1/4", FIXADA EM PERFILADO EM LAJE. AF_09/2023_PS</t>
  </si>
  <si>
    <t>91862</t>
  </si>
  <si>
    <t>ELETRODUTO RÍGIDO ROSCÁVEL, PVC, DN 20 MM (1/2"), PARA CIRCUITOS TERMINAIS, INSTALADO EM FORRO - FORNECIMENTO E INSTALAÇÃO. AF_03/2023</t>
  </si>
  <si>
    <t>91870</t>
  </si>
  <si>
    <t>ELETRODUTO RÍGIDO ROSCÁVEL, PVC, DN 20 MM (1/2"), PARA CIRCUITOS TERMINAIS, INSTALADO EM PAREDE - FORNECIMENTO E INSTALAÇÃO. AF_03/2023</t>
  </si>
  <si>
    <t>91924</t>
  </si>
  <si>
    <t>CABO DE COBRE FLEXÍVEL ISOLADO, 1,5 MM², ANTI-CHAMA 450/750 V, PARA CIRCUITOS TERMINAIS - FORNECIMENTO E INSTALAÇÃO. AF_03/2023</t>
  </si>
  <si>
    <t>91926</t>
  </si>
  <si>
    <t>CABO DE COBRE FLEXÍVEL ISOLADO, 2,5 MM², ANTI-CHAMA 450/750 V, PARA CIRCUITOS TERMINAIS - FORNECIMENTO E INSTALAÇÃO. AF_03/2023</t>
  </si>
  <si>
    <t>91959</t>
  </si>
  <si>
    <t>INTERRUPTOR SIMPLES (2 MÓDULOS), 10A/250V, INCLUINDO SUPORTE E PLACA - FORNECIMENTO E INSTALAÇÃO. AF_03/2023</t>
  </si>
  <si>
    <t>92000</t>
  </si>
  <si>
    <t>TOMADA BAIXA DE EMBUTIR (1 MÓDULO), 2P+T 10 A, INCLUINDO SUPORTE E PLACA - FORNECIMENTO E INSTALAÇÃO. AF_03/2023</t>
  </si>
  <si>
    <t>92001</t>
  </si>
  <si>
    <t>TOMADA BAIXA DE EMBUTIR (1 MÓDULO), 2P+T 20 A, INCLUINDO SUPORTE E PLACA - FORNECIMENTO E INSTALAÇÃO. AF_03/2023</t>
  </si>
  <si>
    <t>92543</t>
  </si>
  <si>
    <t>93358</t>
  </si>
  <si>
    <t>ESCAVAÇÃO MANUAL DE VALA. AF_09/2024</t>
  </si>
  <si>
    <t>94210</t>
  </si>
  <si>
    <t>TELHAMENTO COM TELHA ONDULADA DE FIBROCIMENTO E = 6 MM, COM RECOBRIMENTO LATERAL DE 1 1/4 DE ONDA PARA TELHADO COM INCLINAÇÃO MÁXIMA DE 10°, COM ATÉ 2 ÁGUAS, INCLUSO IÇAMENTO. AF_07/2019</t>
  </si>
  <si>
    <t>95241</t>
  </si>
  <si>
    <t>LASTRO DE CONCRETO MAGRO, APLICADO EM PISOS, LAJES SOBRE SOLO OU RADIERS, ESPESSURA DE 5 CM. AF_01/2024</t>
  </si>
  <si>
    <t>95805</t>
  </si>
  <si>
    <t>96985</t>
  </si>
  <si>
    <t>HASTE DE ATERRAMENTO, DIÂMETRO 5/8", COM 3 METROS - FORNECIMENTO E INSTALAÇÃO. AF_08/2023</t>
  </si>
  <si>
    <t>97886</t>
  </si>
  <si>
    <t>CAIXA ENTERRADA ELÉTRICA RETANGULAR, EM ALVENARIA COM TIJOLOS CERÂMICOS MACIÇOS, FUNDO COM BRITA, DIMENSÕES INTERNAS: 0,3X0,3X0,3 M. AF_12/2020</t>
  </si>
  <si>
    <t>98441</t>
  </si>
  <si>
    <t>PAREDE DE MADEIRA COMPENSADA PARA CONSTRUÇÃO TEMPORÁRIA EM CHAPA SIMPLES, EXTERNA, SEM VÃO. AF_03/2024</t>
  </si>
  <si>
    <t>98445</t>
  </si>
  <si>
    <t>PAREDE DE MADEIRA COMPENSADA PARA CONSTRUÇÃO TEMPORÁRIA EM CHAPA SIMPLES, EXTERNA, COM ÁREA LÍQUIDA MAIOR OU IGUAL A 6 M², COM VÃO. AF_03/2024</t>
  </si>
  <si>
    <t>98446</t>
  </si>
  <si>
    <t>PAREDE DE MADEIRA COMPENSADA PARA CONSTRUÇÃO TEMPORÁRIA EM CHAPA SIMPLES, EXTERNA, COM ÁREA LÍQUIDA MENOR QUE 6 M², COM VÃO. AF_03/2024</t>
  </si>
  <si>
    <t>101876</t>
  </si>
  <si>
    <t>QUADRO DE DISTRIBUIÇÃO DE ENERGIA EM PVC, DE EMBUTIR, SEM BARRAMENTO, PARA 6 DISJUNTORES - FORNECIMENTO E INSTALAÇÃO. AF_07/2025</t>
  </si>
  <si>
    <t>101891</t>
  </si>
  <si>
    <t>DISJUNTOR MONOPOLAR TIPO NEMA, CORRENTE NOMINAL DE 35 ATÉ 50A - FORNECIMENTO E INSTALAÇÃO. AF_07/2025</t>
  </si>
  <si>
    <t>0,0166000</t>
  </si>
  <si>
    <t>0,4837000</t>
  </si>
  <si>
    <t>0,2219000</t>
  </si>
  <si>
    <t>0,3397000</t>
  </si>
  <si>
    <t>0,9334000</t>
  </si>
  <si>
    <t>0,9472000</t>
  </si>
  <si>
    <t>0,0331000</t>
  </si>
  <si>
    <t>1,2467000</t>
  </si>
  <si>
    <t>0,0013000</t>
  </si>
  <si>
    <t>0,0662000</t>
  </si>
  <si>
    <t>0,0981000</t>
  </si>
  <si>
    <t>0,1532000</t>
  </si>
  <si>
    <t>0,1195000</t>
  </si>
  <si>
    <t>0,0828000</t>
  </si>
  <si>
    <t>EXECUÇÃO DE CENTRAL DE FORMAS EM CANTEIRO DE OBRA</t>
  </si>
  <si>
    <t>91173</t>
  </si>
  <si>
    <t>FIXAÇÃO DE TUBOS VERTICAIS DE PVC ÁGUA, PVC ESGOTO, PVC ÁGUA PLUVIAL, CPVC, PPR, COBRE OU AÇO, DIÂMETROS MENORES OU IGUAIS A 40 MM, COM ABRAÇADEIRA METÁLICA RÍGIDA TIPO U PERFIL 1 1/4", FIXADA EM PERFILADO EM PAREDE. AF_09/2023_PS</t>
  </si>
  <si>
    <t>92008</t>
  </si>
  <si>
    <t>TOMADA BAIXA DE EMBUTIR (2 MÓDULOS), 2P+T 10 A, INCLUINDO SUPORTE E PLACA - FORNECIMENTO E INSTALAÇÃO. AF_03/2023</t>
  </si>
  <si>
    <t>92023</t>
  </si>
  <si>
    <t>INTERRUPTOR SIMPLES (1 MÓDULO) COM 1 TOMADA DE EMBUTIR 2P+T 10 A, INCLUINDO SUPORTE E PLACA - FORNECIMENTO E INSTALAÇÃO. AF_03/2023</t>
  </si>
  <si>
    <t>PREGO DE ACO POLIDO COM CABECA 18 X 27 (2 1/2 X 10)</t>
  </si>
  <si>
    <t>SARRAFO *2,5 X 10* CM EM PINUS, MISTA OU EQUIVALENTE DA REGIAO - BRUTA</t>
  </si>
  <si>
    <t>FECHADURA DE SOBREPOR TIPO CAIXAO, EM FERRO COM ACABAMENTO RESINADO, SEM MACANETA, SEM CILINDRO, INCLUINDO CHAVE TIPO SIMPLES</t>
  </si>
  <si>
    <t>TELHA DE FIBROCIMENTO ONDULADA E = 4 MM, DE 1,22 X 0,50 M (SEM AMIANTO)</t>
  </si>
  <si>
    <t>CONJUNTO ARRUELAS DE VEDACAO 5/16" PARA TELHA FIBROCIMENTO (UMA ARRUELA METALICA E UMA ARRUELA PVC - CONICAS)</t>
  </si>
  <si>
    <t>CJ</t>
  </si>
  <si>
    <t>TAPUME COM COMPENSADO DE MADEIRA. AF_03/2024</t>
  </si>
  <si>
    <t>FERROLHO COM FECHO CHATO E PORTA CADEADO, EM ACO GALVANIZADO / ZINCADO, DE SOBREPOR, COM COMPRIMENTO DE 5", CHAPA COM ESPESSURA MINIMA DE 1,70 MM E LARGURA MINIMA DE 5,00 CM (FECHO REFORCADO)</t>
  </si>
  <si>
    <t>DOBRADICA EM ACO/FERRO, 3 1/2" X 3", E= 1,9 A 2 MM, COM ANEL, CROMADO OU ZINCADO, TAMPA BOLA, COM PARAFUSOS</t>
  </si>
  <si>
    <t>CADEADO SIMPLES, CORPO EM LATAO MACICO, COM LARGURA DE 25 MM E ALTURA DE APROX 25 MM, HASTE CEMENTADA (NAO LONGA), EM ACO TEMPERADO COM DIAMETRO DE APROX 5,0 MM, INCLUINDO 2 CHAVES</t>
  </si>
  <si>
    <t>REGISTRO GAVETA COM ACABAMENTO E CANOPLA CROMADOS, SIMPLES, BITOLA 1/2"</t>
  </si>
  <si>
    <t>CAIXA D'AGUA / RESERVATORIO EM POLIESTER REFORCADO COM FIBRA DE VIDRO, 500 LITROS, COM TAMPA</t>
  </si>
  <si>
    <t>LAVATORIO DE CANTO DE LOUCA BRANCA, SUSPENSO (SEM COLUNA), DIMENSOES *40 X 30* CM (L X C)</t>
  </si>
  <si>
    <t>CARPINTEIRO DE FORMAS COM ENCARGOS COMPLEMENTARES</t>
  </si>
  <si>
    <t>EXECUÇÃO DE ESCRITÓRIO, DEPÓSITO E REFEITÓRIO CONJULGADOS EM CANTEIRO DE OBRA</t>
  </si>
  <si>
    <t>ENTRADA PROVISORIA DE ENERGIA ELETRICA AEREA TRIFASICA 40A EM POSTE MADEIRA</t>
  </si>
  <si>
    <t>FITA ACO INOX PARA CINTAR POSTE, L = 19 MM, E = 0,5 MM (ROLO DE 30M)</t>
  </si>
  <si>
    <t>CINTA CIRCULAR EM ACO GALVANIZADO DE 150 MM DE DIAMETRO PARA FIXACAO DE CAIXA MEDICAO, INCLUI PARAFUSOS E PORCAS</t>
  </si>
  <si>
    <t>CABO DE COBRE NU 16 MM2 MEIO-DURO</t>
  </si>
  <si>
    <t>FIO DE COBRE, SOLIDO, CLASSE 1, ISOLACAO EM PVC/A, ANTICHAMA BWF-B, 450/750V, SECAO NOMINAL 10 MM2</t>
  </si>
  <si>
    <t>CAIXA INTERNA/EXTERNA DE MEDICAO PARA 1 MEDIDOR TRIFASICO, COM VISOR, EM CHAPA DE ACO 18 USG (PADRAO DA CONCESSIONARIA LOCAL)</t>
  </si>
  <si>
    <t>ARMACAO VERTICAL COM HASTE E CONTRA-PINO, EM CHAPA DE ACO GALVANIZADO 3/16", COM 4 ESTRIBOS E 4 ISOLADORES</t>
  </si>
  <si>
    <t>CONECTOR METALICO TIPO PARAFUSO FENDIDO (SPLIT BOLT), PARA CABOS ATE 16 MM2</t>
  </si>
  <si>
    <t>LUVA EM PVC RIGIDO ROSCAVEL, DE 1", PARA ELETRODUTO</t>
  </si>
  <si>
    <t>DISJUNTOR TIPO NEMA, TRIPOLAR 10 ATE 50A, TENSAO MAXIMA DE 415 V</t>
  </si>
  <si>
    <t>ELETRODUTO DE PVC RIGIDO ROSCAVEL DE 1", SEM LUVA</t>
  </si>
  <si>
    <t>HASTE DE ATERRAMENTO EM ACO COM 3,00 M DE COMPRIMENTO E DN = 5/8", REVESTIDA COM BAIXA CAMADA DE COBRE, SEM CONECTOR</t>
  </si>
  <si>
    <t>PARAFUSO DE FERRO POLIDO, SEXTAVADO, COM ROSCA PARCIAL, DIAMETRO 5/8", COMPRIMENTO 6", COM PORCA E ARRUELA DE PRESSAO MEDIA</t>
  </si>
  <si>
    <t>CURVA 180 GRAUS, DE PVC RIGIDO ROSCAVEL, DE 3/4", PARA ELETRODUTO</t>
  </si>
  <si>
    <t>BUCHA EM ALUMINIO, COM ROSCA, DE 1", PARA ELETRODUTO</t>
  </si>
  <si>
    <t>ARRUELA EM ALUMINIO, COM ROSCA, DE 1", PARA ELETRODUTO</t>
  </si>
  <si>
    <t>ELETRICISTA COM ENCARGOS COMPLEMENTARES</t>
  </si>
  <si>
    <t>ADMINISTRAÇÃOLOCAL DE OBRAS</t>
  </si>
  <si>
    <t>ENGENHEIRO CIVIL DE OBRA JUNIOR COM ENCARGOS COMPLEMENTARES</t>
  </si>
  <si>
    <t>007</t>
  </si>
  <si>
    <t>FOSSA SEPTICA - DN 120 x 250</t>
  </si>
  <si>
    <t>101207</t>
  </si>
  <si>
    <t>ESCAVAÇÃO VERTICAL PARA EDIFICAÇÃO, COM CARGA, DESCARGA E TRANSPORTE DE SOLO DE 1ª CATEGORIA, COM ESCAVADEIRA HIDRÁULICA (CAÇAMBA: 0,8 M³ / 111 HP), FROTA DE 2 CAMINHÕES BASCULANTES DE 18 M³, DMT ATÉ 1 KM E VELOCIDADE MÉDIA 14 KM/H. AF_05/2020</t>
  </si>
  <si>
    <t>1524</t>
  </si>
  <si>
    <t>CONCRETO USINADO BOMBEAVEL, CLASSE DE RESISTENCIA C20, BRITA 0 E 1, SLUMP = 100 +/- 20 MM, COM BOMBEAMENTO (DISPONIBILIZACAO DE BOMBA), SEM O LANCAMENTO (NBR 8953)</t>
  </si>
  <si>
    <t>43424</t>
  </si>
  <si>
    <t>ANEL EM CONCRETO ARMADO, LISO, PARA FOSSAS SEPTICAS E SUMIDOUROS, COM FUNDO, DIAMETRO INTERNO DE 1,20 M E ALTURA DE 0,50 M</t>
  </si>
  <si>
    <t>41616</t>
  </si>
  <si>
    <t>TAMPA DE CONCRETO ARMADO PARA FOSSA, D = 1,50 M, E = 0,05 M</t>
  </si>
  <si>
    <t>-</t>
  </si>
  <si>
    <t>MOBILIZAÇÃO, DESMOBILIZAÇÃO E LOCAÇÃO</t>
  </si>
  <si>
    <t>1.1.0.1.</t>
  </si>
  <si>
    <t>1.1.0.2.</t>
  </si>
  <si>
    <t>105009</t>
  </si>
  <si>
    <t>LOCAÇÃO CONVENCIONAL DE OBRA, UTILIZANDO GABARITO DE TÁBUAS CORRIDAS PONTALETADAS A CADA 1,50M - 2 UTILIZAÇÕES. AF_03/2024</t>
  </si>
  <si>
    <t>1.2.0.1.</t>
  </si>
  <si>
    <t>103689</t>
  </si>
  <si>
    <t>FORNECIMENTO E INSTALAÇÃO DE PLACA DE OBRA COM CHAPA GALVANIZADA E ESTRUTURA DE MADEIRA. AF_03/2022_PS</t>
  </si>
  <si>
    <t>1.2.0.2.</t>
  </si>
  <si>
    <t>1.2.0.3.</t>
  </si>
  <si>
    <t>1.2.0.4.</t>
  </si>
  <si>
    <t>1.2.0.5.</t>
  </si>
  <si>
    <t>1.3.0.1.</t>
  </si>
  <si>
    <t>FUNDAÇÕES E CONTENÇÕES</t>
  </si>
  <si>
    <t>FUNDAÇÕES</t>
  </si>
  <si>
    <t>2.1.0.1.</t>
  </si>
  <si>
    <t>97101</t>
  </si>
  <si>
    <t>EXECUÇÃO DE RADIER, ESPESSURA DE 10 CM, FCK = 30 MPA, COM USO DE FORMAS EM MADEIRA SERRADA. AF_09/2021</t>
  </si>
  <si>
    <t>IMPERMEABILIZAÇÃO</t>
  </si>
  <si>
    <t>2.2.0.1.</t>
  </si>
  <si>
    <t>IMPERMEABILIZAÇÃO DE SUPERFÍCIE COM EMULSÃO ASFÁLTICA, 2 DEMÃOS. AF_09/2023</t>
  </si>
  <si>
    <t>SUPERESTRUTURA</t>
  </si>
  <si>
    <t>ARRANQUE E PÍLARES</t>
  </si>
  <si>
    <t>3.1.0.1.</t>
  </si>
  <si>
    <t>ARMAÇÃO DE PILAR OU VIGA DE ESTRUTURA CONVENCIONAL DE CONCRETO ARMADO UTILIZANDO AÇO CA-50 DE 10,0 MM - MONTAGEM. AF_06/2022</t>
  </si>
  <si>
    <t>3.1.0.2.</t>
  </si>
  <si>
    <t>MONTAGEM E DESMONTAGEM DE FÔRMA DE PILARES RETANGULARES E ESTRUTURAS SIMILARES, PÉ-DIREITO SIMPLES, EM CHAPA DE MADEIRA COMPENSADA RESINADA, 8 UTILIZAÇÕES. AF_09/2020</t>
  </si>
  <si>
    <t>3.1.0.3.</t>
  </si>
  <si>
    <t>ARMAÇÃO DE PILAR OU VIGA DE ESTRUTURA CONVENCIONAL DE CONCRETO ARMADO UTILIZANDO AÇO CA-60 DE 5,0 MM - MONTAGEM. AF_06/2022</t>
  </si>
  <si>
    <t>3.1.0.4.</t>
  </si>
  <si>
    <t>3.1.0.5.</t>
  </si>
  <si>
    <t>103669</t>
  </si>
  <si>
    <t>CONCRETAGEM DE PILARES, FCK = 25 MPA, COM USO DE BALDES - LANÇAMENTO, ADENSAMENTO E ACABAMENTO. AF_02/2022</t>
  </si>
  <si>
    <t>VIGAS</t>
  </si>
  <si>
    <t>3.2.0.1.</t>
  </si>
  <si>
    <t>92463</t>
  </si>
  <si>
    <t>MONTAGEM E DESMONTAGEM DE FÔRMA DE VIGA, ESCORAMENTO COM GARFO DE MADEIRA, PÉ-DIREITO SIMPLES, EM CHAPA DE MADEIRA RESINADA, 8 UTILIZAÇÕES. AF_09/2020</t>
  </si>
  <si>
    <t>3.2.0.2.</t>
  </si>
  <si>
    <t>3.2.0.3.</t>
  </si>
  <si>
    <t>ARMAÇÃO DE PILAR OU VIGA DE ESTRUTURA CONVENCIONAL DE CONCRETO ARMADO UTILIZANDO AÇO CA-50 DE 8,0 MM - MONTAGEM. AF_06/2022</t>
  </si>
  <si>
    <t>3.2.0.4.</t>
  </si>
  <si>
    <t>103682</t>
  </si>
  <si>
    <t>CONCRETAGEM DE VIGAS E LAJES, FCK=25 MPA, PARA QUALQUER TIPO DE LAJE COM BALDES EM EDIFICAÇÃO TÉRREA - LANÇAMENTO, ADENSAMENTO E ACABAMENTO. AF_02/2022</t>
  </si>
  <si>
    <t>3.3.</t>
  </si>
  <si>
    <t>LAJE</t>
  </si>
  <si>
    <t>3.3.0.1.</t>
  </si>
  <si>
    <t>PAREDES E PAINÉIS</t>
  </si>
  <si>
    <t>ALVENARIA/FECHAMENTOS</t>
  </si>
  <si>
    <t>4.1.0.1.</t>
  </si>
  <si>
    <t>ALVENARIA DE VEDAÇÃO DE BLOCOS CERÂMICOS FURADOS NA HORIZONTAL DE 9X19X19 CM (ESPESSURA 9 CM) E ARGAMASSA DE ASSENTAMENTO COM PREPARO EM BETONEIRA. AF_12/2021</t>
  </si>
  <si>
    <t>4.1.0.2.</t>
  </si>
  <si>
    <t>4.1.0.3.</t>
  </si>
  <si>
    <t>CONTRAVERGA MOLDADA IN LOCO EM CONCRETO, ESPESSURA DE *10* CM. AF_03/2024</t>
  </si>
  <si>
    <t>ESQUADRIAS METÁLICAS</t>
  </si>
  <si>
    <t>4.2.0.1.</t>
  </si>
  <si>
    <t>4.2.0.2.</t>
  </si>
  <si>
    <t>JANELA DE ALUMÍNIO DE CORRER COM 3 FOLHAS (2 VENEZIANAS E 1 FOLHA PARA VIDRO,VIDRO INCLUSO), BATENTE/ REQUADRO 6 A 14 CM, SEM ACABAMENTO, FIXAÇÃO COM PARAFUSO, SEM GUARNIÇÃO/ ALIZAR, DIMENSÕES 100X120 CM, VEDAÇÃO COM SILICONE, EXCLUSIVE CONTRAMARCO - FORNECIMENTO E INSTALAÇÃO. AF_11/2024</t>
  </si>
  <si>
    <t>4.2.0.3.</t>
  </si>
  <si>
    <t>JANELA DE ALUMÍNIO TIPO MAXIM-AR, BATENTE/ REQUADRO 3 A 14 CM, VIDRO INCLUSO, FIXAÇÃO COM PARAFUSO, SEM GUARNIÇÃO/ ALIZAR, DIMENSÕES 60X80 (A X L) CM, SEM ACABAMENTO, VEDAÇÃO COM SILICONE, EXCLUSIVE CONTRAMARCO - FORNECIMENTO E INSTALAÇÃO. AF_11/2024</t>
  </si>
  <si>
    <t>ESQUADRIAS DE MADEIRAS</t>
  </si>
  <si>
    <t>4.3.0.1.</t>
  </si>
  <si>
    <t>4.3.0.2.</t>
  </si>
  <si>
    <t>COBERTURA E PROTEÇÕES</t>
  </si>
  <si>
    <t>TELHADOS</t>
  </si>
  <si>
    <t>5.1.0.1.</t>
  </si>
  <si>
    <t>5.1.0.2.</t>
  </si>
  <si>
    <t>TELHAMENTO COM TELHA CERÂMICA CAPA-CANAL, TIPO PAULISTA, COM ATÉ 2 ÁGUAS, INCLUSO TRANSPORTE VERTICAL. AF_07/2019</t>
  </si>
  <si>
    <t>5.1.0.3.</t>
  </si>
  <si>
    <t>PINTURA IMUNIZANTE PARA MADEIRA, 1 DEMÃO. AF_01/2021</t>
  </si>
  <si>
    <t>5.1.0.4.</t>
  </si>
  <si>
    <t>REVESTIMENTOS</t>
  </si>
  <si>
    <t>REVESTIMENTOS INTERNOS</t>
  </si>
  <si>
    <t>6.1.0.1.</t>
  </si>
  <si>
    <t>CHAPISCO APLICADO EM ALVENARIAS E ESTRUTURAS DE CONCRETO INTERNAS, COM COLHER DE PEDREIRO. ARGAMASSA TRAÇO 1:3 COM PREPARO EM BETONEIRA 400L. AF_10/2022</t>
  </si>
  <si>
    <t>6.1.0.2.</t>
  </si>
  <si>
    <t>CHAPISCO APLICADO NO TETO OU EM ALVENARIA E ESTRUTURA, COM ROLO PARA TEXTURA ACRÍLICA. ARGAMASSA TRAÇO 1:4 E EMULSÃO POLIMÉRICA (ADESIVO) COM PREPARO EM BETONEIRA 400L. AF_10/2022</t>
  </si>
  <si>
    <t>6.1.0.3.</t>
  </si>
  <si>
    <t>EMBOÇO, EM ARGAMASSA TRAÇO 1:2:8, PREPARO MECÂNICO, APLICADO MANUALMENTE EM PAREDES INTERNAS, PARA AMBIENTES COM ÁREA MENOR QUE 5M², E = 10MM, COM TALISCAS. AF_03/2024</t>
  </si>
  <si>
    <t>6.1.0.4.</t>
  </si>
  <si>
    <t>MASSA ÚNICA, EM ARGAMASSA TRAÇO 1:2:8, PREPARO MECÂNICO, APLICADA MANUALMENTE EM PAREDES INTERNAS DE AMBIENTES COM ÁREA ENTRE 5M² E 10M², E = 10MM, COM TALISCAS. AF_03/2024</t>
  </si>
  <si>
    <t>6.1.0.5.</t>
  </si>
  <si>
    <t>MASSA ÚNICA, EM ARGAMASSA TRAÇO 1:2:8 PREPARO MECÂNICO, APLICADA MANUALMENTE EM PAREDES INTERNAS DE AMBIENTES COM ÁREA MAIOR QUE 10M², E = 10MM, COM TALISCAS. AF_03/2024</t>
  </si>
  <si>
    <t>6.1.0.6.</t>
  </si>
  <si>
    <t>MASSA ÚNICA, EM ARGAMASSA TRAÇO 1:2:8, PREPARO MECÂNICO, APLICADA MANUALMENTE EM TETO, E = 10MM, COM TALISCAS. AF_03/2024</t>
  </si>
  <si>
    <t>REVESTIMENTOS CERÂMICOS</t>
  </si>
  <si>
    <t>6.2.0.1.</t>
  </si>
  <si>
    <t>REVESTIMENTO CERÂMICO PARA PAREDES INTERNAS COM PLACAS TIPO ESMALTADA DE DIMENSÕES 20X20 CM APLICADAS A MEIA ALTURA DAS PAREDES. AF_02/2023_PE</t>
  </si>
  <si>
    <t>6.2.0.2.</t>
  </si>
  <si>
    <t>REVESTIMENTO CERÂMICO PARA PAREDES INTERNAS COM PLACAS TIPO ESMALTADA DE DIMENSÕES 20X20 CM APLICADAS NA ALTURA INTEIRA DAS PAREDES. AF_02/2023_PE</t>
  </si>
  <si>
    <t>6.3.</t>
  </si>
  <si>
    <t>REVESTIMENTOS EXTERNOS</t>
  </si>
  <si>
    <t>6.3.0.1.</t>
  </si>
  <si>
    <t>CHAPISCO APLICADO EM ALVENARIA (COM PRESENÇA DE VÃOS) E ESTRUTURAS DE CONCRETO DE FACHADA, COM COLHER DE PEDREIRO. ARGAMASSA TRAÇO 1:3 COM PREPARO EM BETONEIRA 400L. AF_10/2022</t>
  </si>
  <si>
    <t>6.3.0.2.</t>
  </si>
  <si>
    <t>CHAPISCO APLICADO EM ALVENARIA (SEM PRESENÇA DE VÃOS) E ESTRUTURAS DE CONCRETO DE FACHADA, COM COLHER DE PEDREIRO. ARGAMASSA TRAÇO 1:3 COM PREPARO EM BETONEIRA 400L. AF_10/2022</t>
  </si>
  <si>
    <t>6.3.0.3.</t>
  </si>
  <si>
    <t>EMBOÇO OU MASSA ÚNICA EM ARGAMASSA TRAÇO 1:2:8, PREPARO MECÂNICO COM BETONEIRA 400 L, APLICADA MANUALMENTE EM PANOS CEGOS DE FACHADA (SEM PRESENÇA DE VÃOS), ESPESSURA DE 25 MM. AF_08/2022</t>
  </si>
  <si>
    <t>6.3.0.4.</t>
  </si>
  <si>
    <t>EMBOÇO OU MASSA ÚNICA EM ARGAMASSA TRAÇO 1:2:8, PREPARO MECÂNICO COM BETONEIRA 400 L, APLICADA MANUALMENTE EM PANOS DE FACHADA COM PRESENÇA DE VÃOS, ESPESSURA DE 25 MM. AF_08/2022</t>
  </si>
  <si>
    <t>6.4.</t>
  </si>
  <si>
    <t>FORROS</t>
  </si>
  <si>
    <t>6.4.0.1.</t>
  </si>
  <si>
    <t>FORRO EM RÉGUAS DE PVC, FRISADO, PARA AMBIENTES RESIDENCIAIS, INCLUSIVE ESTRUTURA UNIDIRECIONAL DE FIXAÇÃO. AF_08/2023_PS</t>
  </si>
  <si>
    <t>6.5.</t>
  </si>
  <si>
    <t>PINTURA</t>
  </si>
  <si>
    <t>Nível 3</t>
  </si>
  <si>
    <t>6.5.1.</t>
  </si>
  <si>
    <t>PINTURAS INTERNAS</t>
  </si>
  <si>
    <t>6.5.1.1.</t>
  </si>
  <si>
    <t>6.5.1.2.</t>
  </si>
  <si>
    <t>FUNDO SELADOR ACRÍLICO, APLICAÇÃO MANUAL EM TETO, UMA DEMÃO. AF_04/2023</t>
  </si>
  <si>
    <t>6.5.1.3.</t>
  </si>
  <si>
    <t>PINTURA LÁTEX ACRÍLICA ECONÔMICA, APLICAÇÃO MANUAL EM PAREDES, DUAS DEMÃOS. AF_04/2023</t>
  </si>
  <si>
    <t>6.5.1.4.</t>
  </si>
  <si>
    <t>PINTURA LÁTEX ACRÍLICA ECONÔMICA, APLICAÇÃO MANUAL EM TETO, DUAS DEMÃOS. AF_04/2023</t>
  </si>
  <si>
    <t>6.5.1.5.</t>
  </si>
  <si>
    <t>6.5.2.</t>
  </si>
  <si>
    <t>PINTURAS EXTERNAS</t>
  </si>
  <si>
    <t>6.5.2.1.</t>
  </si>
  <si>
    <t>APLICAÇÃO MANUAL DE FUNDO SELADOR ACRÍLICO EM PAREDES EXTERNAS DE CASAS. AF_03/2024</t>
  </si>
  <si>
    <t>6.5.2.2.</t>
  </si>
  <si>
    <t>6.5.3.</t>
  </si>
  <si>
    <t>PINTURA ESQUADRIAS</t>
  </si>
  <si>
    <t>6.5.3.1.</t>
  </si>
  <si>
    <t>LIXAMENTO DE MADEIRA PARA APLICAÇÃO DE FUNDO OU PINTURA. AF_01/2021</t>
  </si>
  <si>
    <t>6.5.3.2.</t>
  </si>
  <si>
    <t>102197</t>
  </si>
  <si>
    <t>PINTURA FUNDO NIVELADOR ALQUÍDICO BRANCO EM MADEIRA. AF_01/2021</t>
  </si>
  <si>
    <t>6.5.3.3.</t>
  </si>
  <si>
    <t>PINTURA TINTA DE ACABAMENTO (PIGMENTADA) ESMALTE SINTÉTICO ACETINADO EM MADEIRA, 2 DEMÃOS. AF_01/2021</t>
  </si>
  <si>
    <t>7.</t>
  </si>
  <si>
    <t>PAVIMENTAÇÕES</t>
  </si>
  <si>
    <t>7.1.</t>
  </si>
  <si>
    <t>CERÂMICA</t>
  </si>
  <si>
    <t>7.1.0.1.</t>
  </si>
  <si>
    <t>COMPACTAÇÃO MECÂNICA DE SOLO PARA EXECUÇÃO DE RADIER, PISO DE CONCRETO OU LAJE SOBRE SOLO, COM COMPACTADOR DE SOLOS TIPO PLACA VIBRATÓRIA. AF_09/2021</t>
  </si>
  <si>
    <t>7.1.0.2.</t>
  </si>
  <si>
    <t>LASTRO COM MATERIAL GRANULAR (PEDRA BRITADA N.3), APLICADO EM PISOS OU LAJES SOBRE SOLO, ESPESSURA DE *10 CM*. AF_01/2024</t>
  </si>
  <si>
    <t>7.1.0.3.</t>
  </si>
  <si>
    <t>CAMADA SEPARADORA PARA EXECUÇÃO DE RADIER, PISO DE CONCRETO OU LAJE SOBRE SOLO, EM LONA PLÁSTICA. AF_09/2021</t>
  </si>
  <si>
    <t>7.1.0.4.</t>
  </si>
  <si>
    <t>7.1.0.5.</t>
  </si>
  <si>
    <t>CONTRAPISO EM ARGAMASSA TRAÇO 1:4 (CIMENTO E AREIA), PREPARO MECÂNICO COM BETONEIRA 400 L, APLICADO EM ÁREAS MOLHADAS SOBRE LAJE, ADERIDO, ACABAMENTO NÃO REFORÇADO, ESPESSURA 3CM. AF_07/2021</t>
  </si>
  <si>
    <t>7.1.0.6.</t>
  </si>
  <si>
    <t>CONTRAPISO EM ARGAMASSA TRAÇO 1:4 (CIMENTO E AREIA), PREPARO MECÂNICO COM BETONEIRA 400 L, APLICADO EM ÁREAS SECAS SOBRE LAJE, ADERIDO, ACABAMENTO NÃO REFORÇADO, ESPESSURA 3CM. AF_07/2021</t>
  </si>
  <si>
    <t>7.1.0.7.</t>
  </si>
  <si>
    <t>REVESTIMENTO CERÂMICO PARA PISO COM PLACAS TIPO ESMALTADA DE DIMENSÕES 35X35 CM APLICADA EM AMBIENTES DE ÁREA ENTRE 5 M2 E 10 M2. AF_02/2023_PE</t>
  </si>
  <si>
    <t>7.1.0.8.</t>
  </si>
  <si>
    <t>REVESTIMENTO CERÂMICO PARA PISO COM PLACAS TIPO ESMALTADA DE DIMENSÕES 35X35 CM APLICADA EM AMBIENTES DE ÁREA MAIOR QUE 10 M2. AF_02/2023_PE</t>
  </si>
  <si>
    <t>7.1.0.9.</t>
  </si>
  <si>
    <t>REVESTIMENTO CERÂMICO PARA PISO COM PLACAS TIPO ESMALTADA DE DIMENSÕES 35X35 CM APLICADA EM AMBIENTES DE ÁREA MENOR QUE 5 M2. AF_02/2023_PE</t>
  </si>
  <si>
    <t>7.2.</t>
  </si>
  <si>
    <t>CIMENTADOS</t>
  </si>
  <si>
    <t>7.2.0.1.</t>
  </si>
  <si>
    <t>97084</t>
  </si>
  <si>
    <t>7.2.0.2.</t>
  </si>
  <si>
    <t>7.3.</t>
  </si>
  <si>
    <t>RODAPÉS, SOLEIRAS E PEITORIS</t>
  </si>
  <si>
    <t>7.3.0.1.</t>
  </si>
  <si>
    <t>SOLEIRA EM MÁRMORE, LARGURA 15 CM, ESPESSURA 2,0 CM. AF_09/2020</t>
  </si>
  <si>
    <t>7.3.0.2.</t>
  </si>
  <si>
    <t>RODAPÉ CERÂMICO DE 7CM DE ALTURA COM PLACAS TIPO ESMALTADA DE DIMENSÕES 35X35CM. AF_02/2023</t>
  </si>
  <si>
    <t>7.3.0.3.</t>
  </si>
  <si>
    <t>PEITORIL LINEAR EM GRANITO OU MÁRMORE, L = 15CM, ASSENTADO COM ARGAMASSA 1:6 COM ADITIVO. AF_11/2020</t>
  </si>
  <si>
    <t>8.</t>
  </si>
  <si>
    <t>INSTALAÇÕES</t>
  </si>
  <si>
    <t>8.1.</t>
  </si>
  <si>
    <t>ELÉTRICAS / TELEFÔNICAS</t>
  </si>
  <si>
    <t>8.1.1.</t>
  </si>
  <si>
    <t>CENTRO DE DISTRIBUIÇÃO</t>
  </si>
  <si>
    <t>8.1.1.1.</t>
  </si>
  <si>
    <t>DISJUNTOR MONOPOLAR TIPO DIN, CORRENTE NOMINAL DE 10A - FORNECIMENTO E INSTALAÇÃO. AF_07/2025</t>
  </si>
  <si>
    <t>8.1.1.2.</t>
  </si>
  <si>
    <t>DISJUNTOR MONOPOLAR TIPO DIN, CORRENTE NOMINAL DE 16A - FORNECIMENTO E INSTALAÇÃO. AF_07/2025</t>
  </si>
  <si>
    <t>8.1.1.3.</t>
  </si>
  <si>
    <t>DISJUNTOR MONOPOLAR TIPO DIN, CORRENTE NOMINAL DE 25A - FORNECIMENTO E INSTALAÇÃO. AF_07/2025</t>
  </si>
  <si>
    <t>8.1.1.4.</t>
  </si>
  <si>
    <t>DISJUNTOR MONOPOLAR TIPO DIN, CORRENTE NOMINAL DE 50A - FORNECIMENTO E INSTALAÇÃO. AF_07/2025</t>
  </si>
  <si>
    <t>8.1.1.5.</t>
  </si>
  <si>
    <t>93674</t>
  </si>
  <si>
    <t>DISJUNTOR BIPOLAR TIPO DR, CORRENTE NOMINAL DE 25A - FORNECIMENTO E INSTALAÇÃO. AF_07/2025</t>
  </si>
  <si>
    <t>8.1.1.6.</t>
  </si>
  <si>
    <t>8.1.1.7.</t>
  </si>
  <si>
    <t>39805</t>
  </si>
  <si>
    <t>QUADRO DE DISTRIBUICAO, EM PVC, DE EMBUTIR, COM BARRAMENTO TERRA / NEUTRO, PARA 12 DISJUNTORES NEMA OU 16 DISJUNTORES DIN</t>
  </si>
  <si>
    <t>8.1.2.</t>
  </si>
  <si>
    <t>ILUMINAÇÃO, TOMADAS E INTERRUPTORES</t>
  </si>
  <si>
    <t>8.1.2.1.</t>
  </si>
  <si>
    <t>LUMINÁRIA TIPO PLAFON CIRCULAR, DE SOBREPOR, COM LED DE 12/13 W - FORNECIMENTO E INSTALAÇÃO. AF_09/2024</t>
  </si>
  <si>
    <t>8.1.2.2.</t>
  </si>
  <si>
    <t>LÂMPADA COMPACTA DE LED 10 W, BASE E27 - FORNECIMENTO E INSTALAÇÃO. AF_09/2024</t>
  </si>
  <si>
    <t>8.1.2.3.</t>
  </si>
  <si>
    <t>INTERRUPTOR SIMPLES (1 MÓDULO), 10A/250V, INCLUINDO SUPORTE E PLACA - FORNECIMENTO E INSTALAÇÃO. AF_03/2023</t>
  </si>
  <si>
    <t>8.1.2.4.</t>
  </si>
  <si>
    <t>8.1.2.5.</t>
  </si>
  <si>
    <t>8.1.2.6.</t>
  </si>
  <si>
    <t>TOMADA MÉDIA DE EMBUTIR (1 MÓDULO), 2P+T 10 A, INCLUINDO SUPORTE E PLACA - FORNECIMENTO E INSTALAÇÃO. AF_03/2023</t>
  </si>
  <si>
    <t>8.1.2.7.</t>
  </si>
  <si>
    <t>TOMADA ALTA DE EMBUTIR (1 MÓDULO), 2P+T 20 A, INCLUINDO SUPORTE E PLACA - FORNECIMENTO E INSTALAÇÃO. AF_03/2023</t>
  </si>
  <si>
    <t>8.1.2.8.</t>
  </si>
  <si>
    <t>INTERRUPTOR PULSADOR CAMPAINHA (1 MÓDULO), 10A/250V, INCLUINDO SUPORTE E PLACA - FORNECIMENTO E INSTALAÇÃO. AF_03/2023</t>
  </si>
  <si>
    <t>8.1.2.9.</t>
  </si>
  <si>
    <t>CAMPAINHA CIGARRA (1 MÓDULO), 10A/250V, INCLUINDO SUPORTE E PLACA - FORNECIMENTO E INSTALAÇÃO. AF_03/2023</t>
  </si>
  <si>
    <t>8.1.2.10.</t>
  </si>
  <si>
    <t>91947</t>
  </si>
  <si>
    <t>SUPORTE PARAFUSADO COM PLACA DE ENCAIXE 4" X 2" BAIXO (0,30 M DO PISO) PARA PONTO ELÉTRICO - FORNECIMENTO E INSTALAÇÃO. AF_03/2023</t>
  </si>
  <si>
    <t>8.1.2.11.</t>
  </si>
  <si>
    <t>CAIXA RETANGULAR 4" X 2" BAIXA (0,30 M DO PISO), PVC, INSTALADA EM PAREDE - FORNECIMENTO E INSTALAÇÃO. AF_03/2023</t>
  </si>
  <si>
    <t>8.1.2.12.</t>
  </si>
  <si>
    <t>CAIXA RETANGULAR 4" X 2" MÉDIA (1,30 M DO PISO), PVC, INSTALADA EM PAREDE - FORNECIMENTO E INSTALAÇÃO. AF_03/2023</t>
  </si>
  <si>
    <t>8.1.2.13.</t>
  </si>
  <si>
    <t>CAIXA RETANGULAR 4" X 2" ALTA (2,00 M DO PISO), PVC, INSTALADA EM PAREDE - FORNECIMENTO E INSTALAÇÃO. AF_03/2023</t>
  </si>
  <si>
    <t>8.1.2.14.</t>
  </si>
  <si>
    <t>CAIXA OCTOGONAL 3" X 3", PVC, INSTALADA EM LAJE - FORNECIMENTO E INSTALAÇÃO. AF_03/2023</t>
  </si>
  <si>
    <t>8.1.3.</t>
  </si>
  <si>
    <t>FIOS E CABOS</t>
  </si>
  <si>
    <t>8.1.3.1.</t>
  </si>
  <si>
    <t>8.1.3.2.</t>
  </si>
  <si>
    <t>8.1.3.3.</t>
  </si>
  <si>
    <t>CABO DE COBRE FLEXÍVEL ISOLADO, 4 MM², ANTI-CHAMA 450/750 V, PARA CIRCUITOS TERMINAIS - FORNECIMENTO E INSTALAÇÃO. AF_03/2023</t>
  </si>
  <si>
    <t>8.1.3.4.</t>
  </si>
  <si>
    <t>CABO DE COBRE ISOLADO, 10 MM², ANTI-CHAMA 450/750 V, INSTALADO EM ELETROCALHA OU PERFILADO - FORNECIMENTO E INSTALAÇÃO. AF_07/2025</t>
  </si>
  <si>
    <t>8.1.3.5.</t>
  </si>
  <si>
    <t>101560</t>
  </si>
  <si>
    <t>8.1.3.6.</t>
  </si>
  <si>
    <t>ELETRODUTO FLEXÍVEL CORRUGADO, PVC, DN 25 MM (3/4"), PARA CIRCUITOS TERMINAIS, INSTALADO EM FORRO - FORNECIMENTO E INSTALAÇÃO. AF_03/2023</t>
  </si>
  <si>
    <t>8.1.3.7.</t>
  </si>
  <si>
    <t>ELETRODUTO FLEXÍVEL CORRUGADO, PVC, DN 25 MM (3/4"), PARA CIRCUITOS TERMINAIS, INSTALADO EM PAREDE - FORNECIMENTO E INSTALAÇÃO. AF_03/2023</t>
  </si>
  <si>
    <t>8.1.3.8.</t>
  </si>
  <si>
    <t>ELETRODUTO FLEXÍVEL CORRUGADO REFORÇADO, PVC, DN 25 MM (3/4"), PARA CIRCUITOS TERMINAIS, INSTALADO EM LAJE - FORNECIMENTO E INSTALAÇÃO. AF_03/2023</t>
  </si>
  <si>
    <t>8.1.3.9.</t>
  </si>
  <si>
    <t>RASGO LINEAR MANUAL EM ALVENARIA, PARA ELETRODUTOS, DIÂMETROS MENORES OU IGUAIS A 40 MM. AF_09/2023</t>
  </si>
  <si>
    <t>8.2.</t>
  </si>
  <si>
    <t>HIDRÁULICAS / GÁS / INCÊNCIO</t>
  </si>
  <si>
    <t>8.2.1.</t>
  </si>
  <si>
    <t>TUBULAÇÕES E CONEXÕES</t>
  </si>
  <si>
    <t>8.2.1.1.</t>
  </si>
  <si>
    <t>JOELHO 90 GRAUS COM BUCHA DE LATÃO, PVC, SOLDÁVEL, DN 25MM, X 1/2 INSTALADO EM RAMAL OU SUB-RAMAL DE ÁGUA - FORNECIMENTO E INSTALAÇÃO. AF_06/2022</t>
  </si>
  <si>
    <t>8.2.1.2.</t>
  </si>
  <si>
    <t>JOELHO 90 GRAUS, PVC, SOLDÁVEL, DN 25MM, INSTALADO EM RAMAL DE DISTRIBUIÇÃO DE ÁGUA - FORNECIMENTO E INSTALAÇÃO. AF_06/2022</t>
  </si>
  <si>
    <t>8.2.1.3.</t>
  </si>
  <si>
    <t>TE, PVC, SOLDÁVEL, DN 25MM, INSTALADO EM RAMAL OU SUB-RAMAL DE ÁGUA - FORNECIMENTO E INSTALAÇÃO. AF_06/2022</t>
  </si>
  <si>
    <t>8.2.1.4.</t>
  </si>
  <si>
    <t>ADAPTADOR CURTO COM BOLSA E ROSCA PARA REGISTRO, PVC, SOLDÁVEL, DN 25MM X 3/4, INSTALADO EM RAMAL OU SUB-RAMAL DE ÁGUA - FORNECIMENTO E INSTALAÇÃO. AF_06/2022</t>
  </si>
  <si>
    <t>8.2.1.5.</t>
  </si>
  <si>
    <t>TUBO, PVC, SOLDÁVEL, DE 25MM, INSTALADO EM PRUMADA DE ÁGUA - FORNECIMENTO E INSTALAÇÃO. AF_06/2022</t>
  </si>
  <si>
    <t>8.2.1.6.</t>
  </si>
  <si>
    <t>TUBO, PVC, SOLDÁVEL, DE 25MM, INSTALADO EM RAMAL OU SUB-RAMAL DE ÁGUA - FORNECIMENTO E INSTALAÇÃO. AF_06/2022</t>
  </si>
  <si>
    <t>8.2.2.</t>
  </si>
  <si>
    <t xml:space="preserve">REGISTROS </t>
  </si>
  <si>
    <t>8.2.2.1.</t>
  </si>
  <si>
    <t>REGISTRO DE PRESSÃO BRUTO, LATÃO, ROSCÁVEL, 3/4", COM ACABAMENTO E CANOPLA CROMADOS - FORNECIMENTO E INSTALAÇÃO. AF_08/2021</t>
  </si>
  <si>
    <t>8.2.2.2.</t>
  </si>
  <si>
    <t>REGISTRO DE GAVETA BRUTO, LATÃO, ROSCÁVEL, 3/4", COM ACABAMENTO E CANOPLA CROMADOS - FORNECIMENTO E INSTALAÇÃO. AF_08/2021</t>
  </si>
  <si>
    <t>8.2.2.3.</t>
  </si>
  <si>
    <t>REGISTRO DE ESFERA, PVC, SOLDÁVEL, COM VOLANTE, DN 32 MM - FORNECIMENTO E INSTALAÇÃO. AF_08/2021</t>
  </si>
  <si>
    <t>8.2.2.4.</t>
  </si>
  <si>
    <t>ENGATE FLEXÍVEL EM PLÁSTICO BRANCO, 1/2" X 40CM - FORNECIMENTO E INSTALAÇÃO. AF_01/2020</t>
  </si>
  <si>
    <t>8.2.3.</t>
  </si>
  <si>
    <t>ENTRADA / ALIMENTAÇÃO</t>
  </si>
  <si>
    <t>8.2.3.1.</t>
  </si>
  <si>
    <t>95652</t>
  </si>
  <si>
    <t>KIT CAVALETE PARA MEDIÇÃO DE ÁGUA - ENTRADA INDIVIDUALIZADA, EM CPVC DN 35 MM (1 1/4"), PARA 1 MEDIDOR - FORNECIMENTO E INSTALAÇÃO (EXCLUSIVE HIDRÔMETRO). AF_03/2024</t>
  </si>
  <si>
    <t>8.2.3.2.</t>
  </si>
  <si>
    <t>105135</t>
  </si>
  <si>
    <t>HIDRÔMETRO DN 1 1/2", 20 M³/H - FORNECIMENTO E INSTALAÇÃO. AF_03/2024</t>
  </si>
  <si>
    <t>8.2.3.3.</t>
  </si>
  <si>
    <t>95676</t>
  </si>
  <si>
    <t>CAIXA EM CONCRETO PRÉ-MOLDADO PARA ABRIGO DE HIDRÔMETRO COM DN 20 MM - FORNECIMENTO E INSTALAÇÃO. AF_03/2024</t>
  </si>
  <si>
    <t>8.2.3.4.</t>
  </si>
  <si>
    <t>94793</t>
  </si>
  <si>
    <t>REGISTRO DE GAVETA BRUTO, LATÃO, ROSCÁVEL, 1 1/4", COM ACABAMENTO E CANOPLA CROMADOS - FORNECIMENTO E INSTALAÇÃO. AF_08/2021</t>
  </si>
  <si>
    <t>8.2.3.5.</t>
  </si>
  <si>
    <t>89636</t>
  </si>
  <si>
    <t>TUBO, CPVC, SOLDÁVEL, DN 35MM, INSTALADO EM RAMAL OU SUB-RAMAL DE ÁGUA FORNECIMENTO E INSTALAÇÃO. AF_06/2022</t>
  </si>
  <si>
    <t>8.2.3.6.</t>
  </si>
  <si>
    <t>89649</t>
  </si>
  <si>
    <t>JOELHO 90 GRAUS, CPVC, SOLDÁVEL, DN 35MM, INSTALADO EM RAMAL OU SUB-RAMAL DE ÁGUA FORNECIMENTO E INSTALAÇÃO. AF_06/2022</t>
  </si>
  <si>
    <t>8.2.3.7.</t>
  </si>
  <si>
    <t>89769</t>
  </si>
  <si>
    <t>TÊ, CPVC, SOLDÁVEL, DN35MM, INSTALADO EM RAMAL DE DISTRIBUIÇÃO DE ÁGUA - FORNECIMENTO E INSTALAÇÃO. AF_06/2022</t>
  </si>
  <si>
    <t>8.2.4.</t>
  </si>
  <si>
    <t>CAIXA D'ÁGUA E BARRILETE</t>
  </si>
  <si>
    <t>8.2.4.1.</t>
  </si>
  <si>
    <t>102613</t>
  </si>
  <si>
    <t>CAIXA D´ÁGUA EM POLIÉSTER REFORÇADO COM FIBRA DE VIDRO, 1000 LITROS - FORNECIMENTO E INSTALAÇÃO. AF_06/2021</t>
  </si>
  <si>
    <t>8.2.4.2.</t>
  </si>
  <si>
    <t>FURO EM CAIXA D'ÁGUA COM ESPESSURA DE 2 ATÉ 5 MM E DIÂMETRO DE 25 MM. AF_06/2021</t>
  </si>
  <si>
    <t>8.2.4.3.</t>
  </si>
  <si>
    <t>FURO EM CAIXA D'ÁGUA COM ESPESSURA DE 2 ATÉ 5 MM E DIÂMETRO DE 32 MM. AF_06/2021</t>
  </si>
  <si>
    <t>8.2.4.4.</t>
  </si>
  <si>
    <t>ADAPTADOR COM FLANGE E ANEL DE VEDAÇÃO, PVC, SOLDÁVEL, DN 25 MM X 3/4", INSTALADO EM RESERVAÇÃO PREDIAL DE ÁGUA - FORNECIMENTO E INSTALAÇÃO. AF_04/2024</t>
  </si>
  <si>
    <t>8.2.4.5.</t>
  </si>
  <si>
    <t>ADAPTADOR COM FLANGE E ANEL DE VEDAÇÃO, PVC, SOLDÁVEL, DN 32 MM X 1", INSTALADO EM RESERVAÇÃO PREDIAL DE ÁGUA - FORNECIMENTO E INSTALAÇÃO. AF_04/2024</t>
  </si>
  <si>
    <t>8.2.4.6.</t>
  </si>
  <si>
    <t>TORNEIRA DE BOIA PARA CAIXA D'ÁGUA, ROSCÁVEL, 3/4" - FORNECIMENTO E INSTALAÇÃO. AF_08/2021</t>
  </si>
  <si>
    <t>8.2.4.7.</t>
  </si>
  <si>
    <t>8.2.4.8.</t>
  </si>
  <si>
    <t>JOELHO 90 GRAUS, PVC, SOLDÁVEL, DN 32MM, INSTALADO EM RAMAL DE DISTRIBUIÇÃO DE ÁGUA - FORNECIMENTO E INSTALAÇÃO. AF_06/2022</t>
  </si>
  <si>
    <t>8.2.4.9.</t>
  </si>
  <si>
    <t>JOELHO 45 GRAUS, PVC, SOLDÁVEL, DN 32MM, INSTALADO EM RAMAL DE DISTRIBUIÇÃO DE ÁGUA - FORNECIMENTO E INSTALAÇÃO. AF_06/2022</t>
  </si>
  <si>
    <t>8.2.4.10.</t>
  </si>
  <si>
    <t>BUCHA DE REDUÇÃO, CURTA, PVC, SOLDÁVEL, DN 32 X 25 MM, INSTALADO EM RAMAL DE DISTRIBUIÇÃO DE ÁGUA - FORNECIMENTO E INSTALAÇÃO. AF_06/2022</t>
  </si>
  <si>
    <t>8.2.4.11.</t>
  </si>
  <si>
    <t>TE, PVC, SOLDÁVEL, DN 32MM, INSTALADO EM RAMAL DE DISTRIBUIÇÃO DE ÁGUA - FORNECIMENTO E INSTALAÇÃO. AF_06/2022</t>
  </si>
  <si>
    <t>8.2.4.12.</t>
  </si>
  <si>
    <t>TÊ DE REDUÇÃO, PVC, SOLDÁVEL, DN 32MM X 25MM, INSTALADO EM RAMAL DE DISTRIBUIÇÃO DE ÁGUA - FORNECIMENTO E INSTALAÇÃO. AF_06/2022</t>
  </si>
  <si>
    <t>8.2.4.13.</t>
  </si>
  <si>
    <t>TUBO, PVC, SOLDÁVEL, DE 25MM, INSTALADO EM RAMAL DE DISTRIBUIÇÃO DE ÁGUA - FORNECIMENTO E INSTALAÇÃO. AF_06/2022</t>
  </si>
  <si>
    <t>8.2.4.14.</t>
  </si>
  <si>
    <t>TUBO, PVC, SOLDÁVEL, DE 32MM, INSTALADO EM RAMAL DE DISTRIBUIÇÃO DE ÁGUA - FORNECIMENTO E INSTALAÇÃO. AF_06/2022</t>
  </si>
  <si>
    <t>8.3.</t>
  </si>
  <si>
    <t>SANITÁRIAS / PLUVIAL</t>
  </si>
  <si>
    <t>8.3.1.</t>
  </si>
  <si>
    <t>8.3.1.1.</t>
  </si>
  <si>
    <t>JOELHO 45 GRAUS, PVC, SERIE NORMAL, ESGOTO PREDIAL, DN 40 MM, JUNTA SOLDÁVEL, FORNECIDO E INSTALADO EM RAMAL DE DESCARGA OU RAMAL DE ESGOTO SANITÁRIO. AF_08/2022</t>
  </si>
  <si>
    <t>8.3.1.2.</t>
  </si>
  <si>
    <t>JOELHO 45 GRAUS, PVC, SERIE NORMAL, ESGOTO PREDIAL, DN 50 MM, JUNTA ELÁSTICA, FORNECIDO E INSTALADO EM RAMAL DE DESCARGA OU RAMAL DE ESGOTO SANITÁRIO. AF_08/2022</t>
  </si>
  <si>
    <t>8.3.1.3.</t>
  </si>
  <si>
    <t>JOELHO 90 GRAUS, PVC, SERIE NORMAL, ESGOTO PREDIAL, DN 40 MM, JUNTA SOLDÁVEL, FORNECIDO E INSTALADO EM RAMAL DE DESCARGA OU RAMAL DE ESGOTO SANITÁRIO. AF_08/2022</t>
  </si>
  <si>
    <t>8.3.1.4.</t>
  </si>
  <si>
    <t>JOELHO 90 GRAUS, PVC, SERIE NORMAL, ESGOTO PREDIAL, DN 50 MM, JUNTA ELÁSTICA, FORNECIDO E INSTALADO EM RAMAL DE DESCARGA OU RAMAL DE ESGOTO SANITÁRIO. AF_08/2022</t>
  </si>
  <si>
    <t>8.3.1.5.</t>
  </si>
  <si>
    <t>JOELHO 90 GRAUS, PVC, SERIE NORMAL, ESGOTO PREDIAL, DN 100 MM, JUNTA ELÁSTICA, FORNECIDO E INSTALADO EM RAMAL DE DESCARGA OU RAMAL DE ESGOTO SANITÁRIO. AF_08/2022</t>
  </si>
  <si>
    <t>8.3.1.6.</t>
  </si>
  <si>
    <t>TE, PVC, SERIE NORMAL, ESGOTO PREDIAL, DN 50 X 50 MM, JUNTA ELÁSTICA, FORNECIDO E INSTALADO EM RAMAL DE DESCARGA OU RAMAL DE ESGOTO SANITÁRIO. AF_08/2022</t>
  </si>
  <si>
    <t>8.3.1.7.</t>
  </si>
  <si>
    <t>JUNÇÃO DE REDUÇÃO INVERTIDA, PVC, SÉRIE NORMAL, ESGOTO PREDIAL, DN 100 X 50 MM, JUNTA ELÁSTICA, FORNECIDO E INSTALADO EM RAMAL DE DESCARGA OU RAMAL DE ESGOTO SANITÁRIO. AF_08/2022</t>
  </si>
  <si>
    <t>8.3.1.8.</t>
  </si>
  <si>
    <t>TERMINAL DE VENTILAÇÃO, PVC, SÉRIE NORMAL, ESGOTO PREDIAL, DN 50 MM, JUNTA SOLDÁVEL, FORNECIDO E INSTALADO EM PRUMADA DE ESGOTO SANITÁRIO OU VENTILAÇÃO. AF_08/2022</t>
  </si>
  <si>
    <t>8.3.1.9.</t>
  </si>
  <si>
    <t>TUBO PVC, SERIE NORMAL, ESGOTO PREDIAL, DN 40 MM, FORNECIDO E INSTALADO EM RAMAL DE DESCARGA OU RAMAL DE ESGOTO SANITÁRIO. AF_08/2022</t>
  </si>
  <si>
    <t>8.3.1.10.</t>
  </si>
  <si>
    <t>TUBO PVC, SERIE NORMAL, ESGOTO PREDIAL, DN 50 MM, FORNECIDO E INSTALADO EM RAMAL DE DESCARGA OU RAMAL DE ESGOTO SANITÁRIO. AF_08/2022</t>
  </si>
  <si>
    <t>8.3.1.11.</t>
  </si>
  <si>
    <t>TUBO PVC, SERIE NORMAL, ESGOTO PREDIAL, DN 50 MM, FORNECIDO E INSTALADO EM PRUMADA DE ESGOTO SANITÁRIO OU VENTILAÇÃO. AF_08/2022</t>
  </si>
  <si>
    <t>8.3.1.12.</t>
  </si>
  <si>
    <t>TUBO PVC, SERIE NORMAL, ESGOTO PREDIAL, DN 100 MM, FORNECIDO E INSTALADO EM RAMAL DE DESCARGA OU RAMAL DE ESGOTO SANITÁRIO. AF_08/2022</t>
  </si>
  <si>
    <t>8.3.2.</t>
  </si>
  <si>
    <t>ACESSÓRIOS/CAIXAS</t>
  </si>
  <si>
    <t>8.3.2.1.</t>
  </si>
  <si>
    <t>CAIXA ENTERRADA HIDRÁULICA RETANGULAR EM ALVENARIA COM TIJOLOS CERÂMICOS MACIÇOS, DIMENSÕES INTERNAS: 0,6X0,6X0,6 M PARA REDE DE ESGOTO. AF_12/2020</t>
  </si>
  <si>
    <t>8.3.2.2.</t>
  </si>
  <si>
    <t>CAIXA SIFONADA, PVC, DN 100 X 100 X 50 MM, JUNTA ELÁSTICA, FORNECIDA E INSTALADA EM RAMAL DE DESCARGA OU EM RAMAL DE ESGOTO SANITÁRIO. AF_08/2022</t>
  </si>
  <si>
    <t>8.3.2.3.</t>
  </si>
  <si>
    <t>RALO SIFONADO REDONDO, PVC, DN 100 X 40 MM, JUNTA SOLDÁVEL, FORNECIDO E INSTALADO EM RAMAL DE DESCARGA OU EM RAMAL DE ESGOTO SANITÁRIO. AF_08/2022</t>
  </si>
  <si>
    <t>8.3.2.4.</t>
  </si>
  <si>
    <t>RALO SECO CÔNICO, PVC, DN 100 X 40 MM, JUNTA SOLDÁVEL, FORNECIDO E INSTALADO EM RAMAL DE DESCARGA OU EM RAMAL DE ESGOTO SANITÁRIO. AF_08/2022</t>
  </si>
  <si>
    <t>8.3.2.5.</t>
  </si>
  <si>
    <t>CAIXA DE GORDURA SIMPLES (CAPACIDADE: 36 L), RETANGULAR, EM ALVENARIA COM BLOCOS DE CONCRETO, DIMENSÕES INTERNAS = 0,2X0,4 M, ALTURA INTERNA = 0,8 M. AF_12/2020</t>
  </si>
  <si>
    <t>8.3.3.</t>
  </si>
  <si>
    <t>FOSSA E SUMIDOURO</t>
  </si>
  <si>
    <t>8.3.3.1.</t>
  </si>
  <si>
    <t>8.3.3.2.</t>
  </si>
  <si>
    <t>98062</t>
  </si>
  <si>
    <t>SUMIDOURO CIRCULAR, EM CONCRETO PRÉ-MOLDADO, DIÂMETRO INTERNO = 1,88 M, ALTURA INTERNA = 2,00 M, ÁREA DE INFILTRAÇÃO: 13,1 M² (PARA 5 CONTRIBUINTES). AF_12/2020</t>
  </si>
  <si>
    <t>8.4.</t>
  </si>
  <si>
    <t>APARELHOS, METAIS E BANCADAS</t>
  </si>
  <si>
    <t>8.4.0.1.</t>
  </si>
  <si>
    <t>VASO SANITÁRIO SIFONADO COM CAIXA ACOPLADA LOUÇA BRANCA, INCLUSO ENGATE FLEXÍVEL EM PLÁSTICO BRANCO, 1/2 X 40CM - FORNECIMENTO E INSTALAÇÃO. AF_01/2020</t>
  </si>
  <si>
    <t>8.4.0.2.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</si>
  <si>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</si>
  <si>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8.4.0.3.</t>
  </si>
  <si>
    <t>BANCADA DE MÁRMORE SINTÉTICO 120 X 60CM, COM CUBA INTEGRADA, INCLUSO SIFÃO TIPO FLEXÍVEL EM PVC, VÁLVULA EM PLÁSTICO CROMADO TIPO AMERICANA E TORNEIRA CROMADA LONGA, DE PAREDE, PADRÃO POPULAR - FORNECIMENTO E INSTALAÇÃO. AF_01/2020</t>
  </si>
  <si>
    <t>8.4.0.4.</t>
  </si>
  <si>
    <t>TANQUE DE LOUÇA BRANCA SUSPENSO, 18L OU EQUIVALENTE, INCLUSO SIFÃO TIPO GARRAFA EM PVC, VÁLVULA PLÁSTICA E TORNEIRA DE PLÁSTICO - FORNECIMENTO E INSTALAÇÃO. AF_01/2020</t>
  </si>
  <si>
    <t>8.4.0.5.</t>
  </si>
  <si>
    <t>CHUVEIRO ELÉTRICO COMUM CORPO PLÁSTICO, TIPO DUCHA - FORNECIMENTO E INSTALAÇÃO. AF_01/2020</t>
  </si>
  <si>
    <t>8.4.0.6.</t>
  </si>
  <si>
    <t>1746</t>
  </si>
  <si>
    <t>BANCADA/BANCA/PIA DE ACO INOXIDAVEL (AISI 430) COM 1 CUBA CENTRAL, COM VALVULA, ESCORREDOR DUPLO, DE *0,55 X 1,20* M</t>
  </si>
  <si>
    <t>9.</t>
  </si>
  <si>
    <t>COMPLEMENTAÇÕES</t>
  </si>
  <si>
    <t>9.1.</t>
  </si>
  <si>
    <t>CALAFETE / LIMPEZA</t>
  </si>
  <si>
    <t>9.1.0.1.</t>
  </si>
  <si>
    <t>16 X 20 (UNITÁRIO DO PROJETO PADRÃO X 20 UH)</t>
  </si>
  <si>
    <t>0,5 X 20 (UNITÁRIO DO PROJETO PADRÃO X 20 UH)</t>
  </si>
  <si>
    <t>0,6 X 20 (UNITÁRIO DO PROJETO PADRÃO X 20 UH)</t>
  </si>
  <si>
    <t>0,9 X 20 (UNITÁRIO DO PROJETO PADRÃO X 20 UH)</t>
  </si>
  <si>
    <t>0,05 X 20 (UNITÁRIO DO PROJETO PADRÃO X 20 UH)</t>
  </si>
  <si>
    <t>53,41 X 20 (UNITÁRIO DO PROJETO PADRÃO X 20 UH)</t>
  </si>
  <si>
    <t>21,2 X 20 (UNITÁRIO DO PROJETO PADRÃO X 20 UH)</t>
  </si>
  <si>
    <t>28,08 X 20 (UNITÁRIO DO PROJETO PADRÃO X 20 UH)</t>
  </si>
  <si>
    <t>37,4 X 20 (UNITÁRIO DO PROJETO PADRÃO X 20 UH)</t>
  </si>
  <si>
    <t>94,2 X 20 (UNITÁRIO DO PROJETO PADRÃO X 20 UH)</t>
  </si>
  <si>
    <t>1,28 X 20 (UNITÁRIO DO PROJETO PADRÃO X 20 UH)</t>
  </si>
  <si>
    <t>27,8 X 20 (UNITÁRIO DO PROJETO PADRÃO X 20 UH)</t>
  </si>
  <si>
    <t>90,4 X 20 (UNITÁRIO DO PROJETO PADRÃO X 20 UH)</t>
  </si>
  <si>
    <t>40,7 X 20 (UNITÁRIO DO PROJETO PADRÃO X 20 UH)</t>
  </si>
  <si>
    <t>1,38 X 20 (UNITÁRIO DO PROJETO PADRÃO X 20 UH)</t>
  </si>
  <si>
    <t>4,47 X 20 (UNITÁRIO DO PROJETO PADRÃO X 20 UH)</t>
  </si>
  <si>
    <t>105,42 X 20 (UNITÁRIO DO PROJETO PADRÃO X 20 UH)</t>
  </si>
  <si>
    <t>16,2 X 20 (UNITÁRIO DO PROJETO PADRÃO X 20 UH)</t>
  </si>
  <si>
    <t>9,2 X 20 (UNITÁRIO DO PROJETO PADRÃO X 20 UH)</t>
  </si>
  <si>
    <t>2,6 X 20 (UNITÁRIO DO PROJETO PADRÃO X 20 UH)</t>
  </si>
  <si>
    <t>2,8 X 20 (UNITÁRIO DO PROJETO PADRÃO X 20 UH)</t>
  </si>
  <si>
    <t>0,48 X 20 (UNITÁRIO DO PROJETO PADRÃO X 20 UH)</t>
  </si>
  <si>
    <t>2 X 20 (UNITÁRIO DO PROJETO PADRÃO X 20 UH)</t>
  </si>
  <si>
    <t>3 X 20 (UNITÁRIO DO PROJETO PADRÃO X 20 UH)</t>
  </si>
  <si>
    <t>83,15 X 20 (UNITÁRIO DO PROJETO PADRÃO X 20 UH)</t>
  </si>
  <si>
    <t>114,5 X 20 (UNITÁRIO DO PROJETO PADRÃO X 20 UH)</t>
  </si>
  <si>
    <t>10,65 X 20 (UNITÁRIO DO PROJETO PADRÃO X 20 UH)</t>
  </si>
  <si>
    <t>118,92 X 20 (UNITÁRIO DO PROJETO PADRÃO X 20 UH)</t>
  </si>
  <si>
    <t>4,44 X 20 (UNITÁRIO DO PROJETO PADRÃO X 20 UH)</t>
  </si>
  <si>
    <t>15,92 X 20 (UNITÁRIO DO PROJETO PADRÃO X 20 UH)</t>
  </si>
  <si>
    <t>57,56 X 20 (UNITÁRIO DO PROJETO PADRÃO X 20 UH)</t>
  </si>
  <si>
    <t>37,64 X 20 (UNITÁRIO DO PROJETO PADRÃO X 20 UH)</t>
  </si>
  <si>
    <t>13,95 X 20 (UNITÁRIO DO PROJETO PADRÃO X 20 UH)</t>
  </si>
  <si>
    <t>3,84 X 20 (UNITÁRIO DO PROJETO PADRÃO X 20 UH)</t>
  </si>
  <si>
    <t>68,82 X 20 (UNITÁRIO DO PROJETO PADRÃO X 20 UH)</t>
  </si>
  <si>
    <t>39,22 X 20 (UNITÁRIO DO PROJETO PADRÃO X 20 UH)</t>
  </si>
  <si>
    <t>35,9 X 20 (UNITÁRIO DO PROJETO PADRÃO X 20 UH)</t>
  </si>
  <si>
    <t>103 X 20 (UNITÁRIO DO PROJETO PADRÃO X 20 UH)</t>
  </si>
  <si>
    <t>97,2 X 20 (UNITÁRIO DO PROJETO PADRÃO X 20 UH)</t>
  </si>
  <si>
    <t>7,8 X 20 (UNITÁRIO DO PROJETO PADRÃO X 20 UH)</t>
  </si>
  <si>
    <t>108,04 X 20 (UNITÁRIO DO PROJETO PADRÃO X 20 UH)</t>
  </si>
  <si>
    <t>21 X 20 (UNITÁRIO DO PROJETO PADRÃO X 20 UH)</t>
  </si>
  <si>
    <t>47,32 X 20 (UNITÁRIO DO PROJETO PADRÃO X 20 UH)</t>
  </si>
  <si>
    <t>4,73 X 20 (UNITÁRIO DO PROJETO PADRÃO X 20 UH)</t>
  </si>
  <si>
    <t>15,13 X 20 (UNITÁRIO DO PROJETO PADRÃO X 20 UH)</t>
  </si>
  <si>
    <t>32,19 X 20 (UNITÁRIO DO PROJETO PADRÃO X 20 UH)</t>
  </si>
  <si>
    <t>16,8 X 20 (UNITÁRIO DO PROJETO PADRÃO X 20 UH)</t>
  </si>
  <si>
    <t>19,1 X 20 (UNITÁRIO DO PROJETO PADRÃO X 20 UH)</t>
  </si>
  <si>
    <t>12,98 X 20 (UNITÁRIO DO PROJETO PADRÃO X 20 UH)</t>
  </si>
  <si>
    <t>16,15 X 20 (UNITÁRIO DO PROJETO PADRÃO X 20 UH)</t>
  </si>
  <si>
    <t>1,62 X 20 (UNITÁRIO DO PROJETO PADRÃO X 20 UH)</t>
  </si>
  <si>
    <t>2,52 X 20 (UNITÁRIO DO PROJETO PADRÃO X 20 UH)</t>
  </si>
  <si>
    <t>38,7 X 20 (UNITÁRIO DO PROJETO PADRÃO X 20 UH)</t>
  </si>
  <si>
    <t>6,5 X 20 (UNITÁRIO DO PROJETO PADRÃO X 20 UH)</t>
  </si>
  <si>
    <t>1 X 20 (UNITÁRIO DO PROJETO PADRÃO X 20 UH)</t>
  </si>
  <si>
    <t>7 X 20 (UNITÁRIO DO PROJETO PADRÃO X 20 UH)</t>
  </si>
  <si>
    <t>5 X 20 (UNITÁRIO DO PROJETO PADRÃO X 20 UH)</t>
  </si>
  <si>
    <t>10 X 20 (UNITÁRIO DO PROJETO PADRÃO X 20 UH)</t>
  </si>
  <si>
    <t>6 X 20 (UNITÁRIO DO PROJETO PADRÃO X 20 UH)</t>
  </si>
  <si>
    <t>12 X 20 (UNITÁRIO DO PROJETO PADRÃO X 20 UH)</t>
  </si>
  <si>
    <t>13 X 20 (UNITÁRIO DO PROJETO PADRÃO X 20 UH)</t>
  </si>
  <si>
    <t>97,9 X 20 (UNITÁRIO DO PROJETO PADRÃO X 20 UH)</t>
  </si>
  <si>
    <t>258,8 X 20 (UNITÁRIO DO PROJETO PADRÃO X 20 UH)</t>
  </si>
  <si>
    <t>24,8 X 20 (UNITÁRIO DO PROJETO PADRÃO X 20 UH)</t>
  </si>
  <si>
    <t>25,9 X 20 (UNITÁRIO DO PROJETO PADRÃO X 20 UH)</t>
  </si>
  <si>
    <t>8,3 X 20 (UNITÁRIO DO PROJETO PADRÃO X 20 UH)</t>
  </si>
  <si>
    <t>44,7 X 20 (UNITÁRIO DO PROJETO PADRÃO X 20 UH)</t>
  </si>
  <si>
    <t>58,3 X 20 (UNITÁRIO DO PROJETO PADRÃO X 20 UH)</t>
  </si>
  <si>
    <t>22,06 X 20 (UNITÁRIO DO PROJETO PADRÃO X 20 UH)</t>
  </si>
  <si>
    <t>8 X 20 (UNITÁRIO DO PROJETO PADRÃO X 20 UH)</t>
  </si>
  <si>
    <t>4 X 20 (UNITÁRIO DO PROJETO PADRÃO X 20 UH)</t>
  </si>
  <si>
    <t>5,1 X 20 (UNITÁRIO DO PROJETO PADRÃO X 20 UH)</t>
  </si>
  <si>
    <t>8,7 X 20 (UNITÁRIO DO PROJETO PADRÃO X 20 UH)</t>
  </si>
  <si>
    <t>4,4 X 20 (UNITÁRIO DO PROJETO PADRÃO X 20 UH)</t>
  </si>
  <si>
    <t>10,55 X 20 (UNITÁRIO DO PROJETO PADRÃO X 20 UH)</t>
  </si>
  <si>
    <t>9 X 20 (UNITÁRIO DO PROJETO PADRÃO X 20 UH)</t>
  </si>
  <si>
    <t>3,35 X 20 (UNITÁRIO DO PROJETO PADRÃO X 20 UH)</t>
  </si>
  <si>
    <t>10,21 X 20 (UNITÁRIO DO PROJETO PADRÃO X 20 UH)</t>
  </si>
  <si>
    <t>33,8 X 20 (UNITÁRIO DO PROJETO PADRÃO X 20 UH)</t>
  </si>
  <si>
    <t>0,72 X 20 (UNITÁRIO DO PROJETO PADRÃO X 20 UH)</t>
  </si>
  <si>
    <t>48,74 X 20 (UNITÁRIO DO PROJETO PADRÃO X 20 UH)</t>
  </si>
  <si>
    <t>Contrapartida (0,12%):</t>
  </si>
  <si>
    <t>EXECUÇÃO DE RADIER, ESPESSURA DE 10 CM, FCK = 30 MPA</t>
  </si>
  <si>
    <t>TRAMA DE MADEIRA COMPOSTA POR RIPAS, CAIBROS E TERÇAS</t>
  </si>
  <si>
    <t>TELHAMENTO COM TELHA CERÂMICA</t>
  </si>
  <si>
    <t>CONSTRUÇÃO DE 20 CASAS TÉRREAS - PROGRAMA MINHA CASA MINHA VIDA - 2A ETAPA</t>
  </si>
  <si>
    <t>SDA.2612</t>
  </si>
  <si>
    <t>PA20261493420</t>
  </si>
  <si>
    <t>LAJE PRÉ-MOLDADA UNIDIRECIONAL, BIAPOIADA, PARA PISO, ENCHIMENTO EM CERÂMICA, VIGOTA CONVENCIONAL, ALTURA TOTAL DA LAJE "LT" = 12 CM (ENCHIMENTO+CAPA) = (8+4). AF_08/2025</t>
  </si>
  <si>
    <t>KIT DE PORTA DE MADEIRA PARA PINTURA, SEMI-OCA (PESADA OU SUPERPESADA), PADRÃO POPULAR, 80X210CM, ESPESSURA DE 3,5CM, ITENS INCLUSOS: DOBRADIÇAS, MONTAGEM E INSTALAÇÃO DO BATENTE, FECHADURA COM EXECUÇÃO DO FURO - FORNECIMENTO E INSTALAÇÃO. AF_10/2025</t>
  </si>
  <si>
    <t>KIT DE PORTA DE MADEIRA PARA PINTURA, SEMI-OCA (LEVE OU MÉDIA), PADRÃO POPULAR, 80X210CM, ESPESSURA DE 3,5CM, ITENS INCLUSOS: DOBRADIÇAS, MONTAGEM E INSTALAÇÃO DO BATENTE, FECHADURA COM EXECUÇÃO DO FURO - FORNECIMENTO E INSTALAÇÃO. AF_10/2025</t>
  </si>
  <si>
    <t>92539</t>
  </si>
  <si>
    <t>TRAMA DE MADEIRA COMPOSTA POR RIPAS, CAIBROS E TERÇAS PARA TELHADOS DE ATÉ 2 ÁGUAS PARA TELHA CERÂMICA OU DE CONCRETO, INCLUSO TRANSPORTE VERTICAL. AF_10/2025</t>
  </si>
  <si>
    <t>ENTRADA DE ENERGIA ELÉTRICA, AÉREA, MONOFÁSICA, COM CAIXA DE EMBUTIR, CABO DE 10 MM2 E DISJUNTOR DIN 50A (NÃO INCLUSO O POSTE DE CONCRETO). AF_12/2025</t>
  </si>
  <si>
    <t>CABO DE COBRE FLEXÍVEL ISOLADO, 10 MM², 0,6/1,0 KV, PARA REDE AÉREA DE DISTRIBUIÇÃO DE ENERGIA ELÉTRICA DE BAIXA TENSÃO - FORNECIMENTO E INSTALAÇÃO. AF_12/2025</t>
  </si>
  <si>
    <t>99803</t>
  </si>
  <si>
    <t>LIMPEZA DE PISO CERÂMICO OU PORCELANATO COM PANO ÚMIDO. AF_10/2025_PS</t>
  </si>
  <si>
    <t>TRAMA DE MADEIRA COMPOSTA POR TERÇAS PARA TELHADOS DE ATÉ 2 ÁGUAS PARA TELHA ONDULADA DE FIBROCIMENTO, METÁLICA, PLÁSTICA OU TERMOACÚSTICA, INCLUSO TRANSPORTE VERTICAL. AF_10/2025</t>
  </si>
  <si>
    <t>CONDULETE DE PVC, TIPO B, PARA ELETRODUTO DE PVC SOLDÁVEL DN 25 MM (3/4''), APARENTE - FORNECIMENTO E INSTALAÇÃO. AF_01/2026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</si>
</sst>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;\-0;;\ @"/>
    <numFmt numFmtId="165" formatCode="[$-F800]dddd\,\ mmmm\ dd\,\ yyyy"/>
    <numFmt numFmtId="166" formatCode="_-* #,##0.00_-;\-* #,##0.00_-;_-* \-??_-;_-@_-"/>
    <numFmt numFmtId="167" formatCode="[$-416]mmm\-yy;@"/>
    <numFmt numFmtId="168" formatCode="&quot;R$&quot;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u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darkUp">
        <fgColor theme="0" tint="-0.2499465926084170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1" fillId="0" borderId="0"/>
    <xf numFmtId="166" fontId="7" fillId="0" borderId="0" applyFill="0" applyBorder="0" applyAlignment="0" applyProtection="0"/>
    <xf numFmtId="0" fontId="12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26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2" xfId="0" applyFont="1" applyBorder="1"/>
    <xf numFmtId="0" fontId="3" fillId="0" borderId="3" xfId="0" applyFont="1" applyBorder="1"/>
    <xf numFmtId="0" fontId="4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0" fillId="0" borderId="15" xfId="0" applyBorder="1"/>
    <xf numFmtId="0" fontId="0" fillId="2" borderId="16" xfId="0" applyFill="1" applyBorder="1"/>
    <xf numFmtId="0" fontId="0" fillId="0" borderId="17" xfId="0" applyBorder="1"/>
    <xf numFmtId="0" fontId="0" fillId="2" borderId="18" xfId="0" applyFill="1" applyBorder="1"/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164" fontId="3" fillId="0" borderId="0" xfId="0" applyNumberFormat="1" applyFont="1"/>
    <xf numFmtId="164" fontId="5" fillId="0" borderId="0" xfId="0" applyNumberFormat="1" applyFont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43" fontId="5" fillId="0" borderId="19" xfId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left" vertical="center" wrapText="1"/>
    </xf>
    <xf numFmtId="43" fontId="5" fillId="2" borderId="27" xfId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3" fontId="5" fillId="0" borderId="25" xfId="1" applyFont="1" applyBorder="1" applyAlignment="1">
      <alignment horizontal="center" vertical="center"/>
    </xf>
    <xf numFmtId="43" fontId="5" fillId="0" borderId="18" xfId="1" applyFont="1" applyBorder="1" applyAlignment="1">
      <alignment horizontal="center" vertical="center"/>
    </xf>
    <xf numFmtId="43" fontId="5" fillId="0" borderId="27" xfId="1" applyFont="1" applyBorder="1" applyAlignment="1">
      <alignment horizontal="center" vertical="center"/>
    </xf>
    <xf numFmtId="0" fontId="5" fillId="0" borderId="2" xfId="0" applyFont="1" applyBorder="1"/>
    <xf numFmtId="0" fontId="5" fillId="2" borderId="2" xfId="0" applyFont="1" applyFill="1" applyBorder="1"/>
    <xf numFmtId="0" fontId="5" fillId="2" borderId="0" xfId="0" applyFont="1" applyFill="1"/>
    <xf numFmtId="0" fontId="5" fillId="2" borderId="3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5" fillId="2" borderId="5" xfId="0" applyFont="1" applyFill="1" applyBorder="1"/>
    <xf numFmtId="0" fontId="5" fillId="0" borderId="0" xfId="0" applyFont="1" applyAlignment="1">
      <alignment horizontal="left" vertical="center"/>
    </xf>
    <xf numFmtId="0" fontId="5" fillId="0" borderId="3" xfId="0" applyFont="1" applyBorder="1"/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2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17" fontId="4" fillId="0" borderId="6" xfId="0" applyNumberFormat="1" applyFont="1" applyBorder="1" applyAlignment="1">
      <alignment horizontal="center"/>
    </xf>
    <xf numFmtId="0" fontId="5" fillId="0" borderId="34" xfId="0" applyFont="1" applyBorder="1" applyAlignment="1">
      <alignment horizontal="right" vertical="center"/>
    </xf>
    <xf numFmtId="0" fontId="5" fillId="0" borderId="35" xfId="0" applyFont="1" applyBorder="1" applyAlignment="1">
      <alignment horizontal="right" vertical="center"/>
    </xf>
    <xf numFmtId="10" fontId="5" fillId="0" borderId="32" xfId="2" applyNumberFormat="1" applyFont="1" applyBorder="1" applyAlignment="1">
      <alignment horizontal="center"/>
    </xf>
    <xf numFmtId="10" fontId="5" fillId="0" borderId="27" xfId="2" applyNumberFormat="1" applyFont="1" applyBorder="1" applyAlignment="1">
      <alignment horizontal="center"/>
    </xf>
    <xf numFmtId="10" fontId="5" fillId="0" borderId="14" xfId="2" applyNumberFormat="1" applyFont="1" applyBorder="1" applyAlignment="1">
      <alignment horizontal="center"/>
    </xf>
    <xf numFmtId="43" fontId="5" fillId="0" borderId="33" xfId="0" applyNumberFormat="1" applyFont="1" applyBorder="1"/>
    <xf numFmtId="43" fontId="5" fillId="0" borderId="18" xfId="0" applyNumberFormat="1" applyFont="1" applyBorder="1"/>
    <xf numFmtId="10" fontId="5" fillId="0" borderId="0" xfId="0" applyNumberFormat="1" applyFont="1"/>
    <xf numFmtId="43" fontId="5" fillId="0" borderId="0" xfId="0" applyNumberFormat="1" applyFont="1"/>
    <xf numFmtId="43" fontId="5" fillId="0" borderId="12" xfId="1" applyFont="1" applyBorder="1" applyAlignment="1">
      <alignment vertical="center"/>
    </xf>
    <xf numFmtId="0" fontId="5" fillId="3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 wrapText="1"/>
    </xf>
    <xf numFmtId="43" fontId="5" fillId="0" borderId="12" xfId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0" fontId="3" fillId="0" borderId="6" xfId="2" applyNumberFormat="1" applyFont="1" applyBorder="1" applyAlignment="1">
      <alignment horizontal="center"/>
    </xf>
    <xf numFmtId="10" fontId="3" fillId="0" borderId="5" xfId="2" applyNumberFormat="1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5" fillId="0" borderId="1" xfId="0" applyFont="1" applyBorder="1"/>
    <xf numFmtId="43" fontId="4" fillId="4" borderId="21" xfId="1" applyFont="1" applyFill="1" applyBorder="1"/>
    <xf numFmtId="0" fontId="4" fillId="4" borderId="21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0" borderId="2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164" fontId="3" fillId="2" borderId="39" xfId="0" applyNumberFormat="1" applyFont="1" applyFill="1" applyBorder="1"/>
    <xf numFmtId="0" fontId="3" fillId="2" borderId="40" xfId="0" applyFont="1" applyFill="1" applyBorder="1"/>
    <xf numFmtId="164" fontId="5" fillId="2" borderId="39" xfId="0" applyNumberFormat="1" applyFont="1" applyFill="1" applyBorder="1" applyAlignment="1">
      <alignment horizontal="center" vertical="center"/>
    </xf>
    <xf numFmtId="164" fontId="5" fillId="2" borderId="40" xfId="0" applyNumberFormat="1" applyFont="1" applyFill="1" applyBorder="1" applyAlignment="1">
      <alignment horizontal="center" vertical="center"/>
    </xf>
    <xf numFmtId="164" fontId="5" fillId="2" borderId="32" xfId="0" applyNumberFormat="1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14" fontId="0" fillId="2" borderId="18" xfId="0" applyNumberFormat="1" applyFill="1" applyBorder="1" applyAlignment="1">
      <alignment horizontal="left"/>
    </xf>
    <xf numFmtId="10" fontId="5" fillId="0" borderId="8" xfId="2" applyNumberFormat="1" applyFont="1" applyBorder="1" applyAlignment="1">
      <alignment horizontal="center" vertical="center"/>
    </xf>
    <xf numFmtId="10" fontId="4" fillId="0" borderId="8" xfId="2" applyNumberFormat="1" applyFont="1" applyBorder="1" applyAlignment="1">
      <alignment horizontal="center" vertical="center"/>
    </xf>
    <xf numFmtId="10" fontId="4" fillId="8" borderId="8" xfId="2" applyNumberFormat="1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/>
    </xf>
    <xf numFmtId="0" fontId="5" fillId="0" borderId="12" xfId="0" applyFont="1" applyBorder="1" applyAlignment="1">
      <alignment horizontal="left" vertical="center" wrapText="1"/>
    </xf>
    <xf numFmtId="0" fontId="13" fillId="2" borderId="12" xfId="0" applyFont="1" applyFill="1" applyBorder="1" applyAlignment="1">
      <alignment horizontal="center" vertical="center"/>
    </xf>
    <xf numFmtId="49" fontId="13" fillId="2" borderId="12" xfId="0" applyNumberFormat="1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center" vertical="center"/>
    </xf>
    <xf numFmtId="0" fontId="13" fillId="0" borderId="0" xfId="0" applyFont="1"/>
    <xf numFmtId="0" fontId="14" fillId="2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center" vertical="center"/>
    </xf>
    <xf numFmtId="2" fontId="14" fillId="0" borderId="12" xfId="1" applyNumberFormat="1" applyFont="1" applyBorder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43" fontId="13" fillId="5" borderId="12" xfId="1" applyFont="1" applyFill="1" applyBorder="1" applyAlignment="1">
      <alignment horizontal="center" vertical="center"/>
    </xf>
    <xf numFmtId="43" fontId="14" fillId="0" borderId="12" xfId="1" applyFont="1" applyBorder="1" applyAlignment="1">
      <alignment horizontal="center" vertical="center"/>
    </xf>
    <xf numFmtId="43" fontId="5" fillId="0" borderId="0" xfId="1" applyFont="1" applyAlignment="1">
      <alignment horizontal="center" vertical="center"/>
    </xf>
    <xf numFmtId="167" fontId="5" fillId="2" borderId="40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2" borderId="41" xfId="0" applyNumberFormat="1" applyFont="1" applyFill="1" applyBorder="1" applyAlignment="1">
      <alignment horizontal="center" vertical="center"/>
    </xf>
    <xf numFmtId="43" fontId="4" fillId="4" borderId="29" xfId="1" applyFont="1" applyFill="1" applyBorder="1" applyAlignment="1">
      <alignment horizontal="center" vertical="center"/>
    </xf>
    <xf numFmtId="10" fontId="5" fillId="0" borderId="12" xfId="2" applyNumberFormat="1" applyFont="1" applyBorder="1" applyAlignment="1">
      <alignment horizontal="center" vertical="center"/>
    </xf>
    <xf numFmtId="10" fontId="4" fillId="0" borderId="16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3" fontId="5" fillId="0" borderId="16" xfId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3" fontId="5" fillId="0" borderId="0" xfId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0" fillId="2" borderId="15" xfId="0" applyFill="1" applyBorder="1" applyAlignment="1">
      <alignment horizontal="center" vertical="center"/>
    </xf>
    <xf numFmtId="17" fontId="0" fillId="2" borderId="16" xfId="0" applyNumberForma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2" borderId="12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43" fontId="5" fillId="0" borderId="12" xfId="0" applyNumberFormat="1" applyFont="1" applyBorder="1" applyAlignment="1">
      <alignment horizontal="center" vertical="center"/>
    </xf>
    <xf numFmtId="0" fontId="5" fillId="2" borderId="16" xfId="0" applyFont="1" applyFill="1" applyBorder="1" applyAlignment="1">
      <alignment vertical="center" wrapText="1"/>
    </xf>
    <xf numFmtId="43" fontId="14" fillId="0" borderId="0" xfId="1" applyFont="1" applyBorder="1" applyAlignment="1">
      <alignment horizontal="center" vertical="center"/>
    </xf>
    <xf numFmtId="2" fontId="14" fillId="0" borderId="0" xfId="1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10" fontId="5" fillId="7" borderId="21" xfId="2" applyNumberFormat="1" applyFont="1" applyFill="1" applyBorder="1" applyAlignment="1">
      <alignment vertical="center"/>
    </xf>
    <xf numFmtId="10" fontId="5" fillId="7" borderId="14" xfId="2" applyNumberFormat="1" applyFont="1" applyFill="1" applyBorder="1" applyAlignment="1">
      <alignment vertical="center"/>
    </xf>
    <xf numFmtId="43" fontId="5" fillId="0" borderId="16" xfId="1" applyFont="1" applyBorder="1" applyAlignment="1">
      <alignment vertical="center"/>
    </xf>
    <xf numFmtId="43" fontId="5" fillId="7" borderId="12" xfId="1" applyFont="1" applyFill="1" applyBorder="1" applyAlignment="1">
      <alignment vertical="center"/>
    </xf>
    <xf numFmtId="43" fontId="5" fillId="7" borderId="16" xfId="1" applyFont="1" applyFill="1" applyBorder="1" applyAlignment="1">
      <alignment vertical="center"/>
    </xf>
    <xf numFmtId="43" fontId="4" fillId="0" borderId="19" xfId="1" applyFont="1" applyBorder="1" applyAlignment="1">
      <alignment vertical="center"/>
    </xf>
    <xf numFmtId="10" fontId="5" fillId="7" borderId="21" xfId="0" applyNumberFormat="1" applyFont="1" applyFill="1" applyBorder="1" applyAlignment="1">
      <alignment vertical="center"/>
    </xf>
    <xf numFmtId="43" fontId="5" fillId="0" borderId="12" xfId="0" applyNumberFormat="1" applyFont="1" applyBorder="1" applyAlignment="1">
      <alignment vertical="center"/>
    </xf>
    <xf numFmtId="43" fontId="5" fillId="7" borderId="12" xfId="0" applyNumberFormat="1" applyFont="1" applyFill="1" applyBorder="1" applyAlignment="1">
      <alignment vertical="center"/>
    </xf>
    <xf numFmtId="43" fontId="4" fillId="0" borderId="19" xfId="0" applyNumberFormat="1" applyFont="1" applyBorder="1" applyAlignment="1">
      <alignment vertical="center"/>
    </xf>
    <xf numFmtId="43" fontId="4" fillId="0" borderId="18" xfId="1" applyFont="1" applyBorder="1" applyAlignment="1">
      <alignment vertical="center"/>
    </xf>
    <xf numFmtId="164" fontId="5" fillId="2" borderId="0" xfId="0" applyNumberFormat="1" applyFont="1" applyFill="1" applyAlignment="1">
      <alignment horizontal="center"/>
    </xf>
    <xf numFmtId="167" fontId="5" fillId="2" borderId="40" xfId="0" applyNumberFormat="1" applyFont="1" applyFill="1" applyBorder="1" applyAlignment="1">
      <alignment horizontal="center"/>
    </xf>
    <xf numFmtId="49" fontId="0" fillId="2" borderId="16" xfId="0" applyNumberFormat="1" applyFill="1" applyBorder="1" applyAlignment="1">
      <alignment horizontal="center" vertical="center"/>
    </xf>
    <xf numFmtId="0" fontId="5" fillId="2" borderId="42" xfId="0" applyFont="1" applyFill="1" applyBorder="1" applyAlignment="1">
      <alignment vertical="center" wrapText="1"/>
    </xf>
    <xf numFmtId="0" fontId="5" fillId="0" borderId="42" xfId="0" applyFont="1" applyBorder="1" applyAlignment="1">
      <alignment horizontal="center" vertical="center"/>
    </xf>
    <xf numFmtId="43" fontId="5" fillId="0" borderId="42" xfId="1" applyFont="1" applyBorder="1" applyAlignment="1">
      <alignment horizontal="center" vertical="center"/>
    </xf>
    <xf numFmtId="0" fontId="0" fillId="2" borderId="16" xfId="0" applyFill="1" applyBorder="1" applyAlignment="1">
      <alignment horizontal="left"/>
    </xf>
    <xf numFmtId="43" fontId="5" fillId="0" borderId="14" xfId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7" borderId="28" xfId="0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left" vertical="center"/>
    </xf>
    <xf numFmtId="0" fontId="5" fillId="7" borderId="8" xfId="0" applyFont="1" applyFill="1" applyBorder="1" applyAlignment="1">
      <alignment horizontal="left" vertical="center"/>
    </xf>
    <xf numFmtId="0" fontId="5" fillId="7" borderId="28" xfId="0" applyFont="1" applyFill="1" applyBorder="1" applyAlignment="1">
      <alignment horizontal="left" vertical="center"/>
    </xf>
    <xf numFmtId="43" fontId="5" fillId="7" borderId="29" xfId="1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6" borderId="28" xfId="0" applyFont="1" applyFill="1" applyBorder="1" applyAlignment="1">
      <alignment horizontal="center"/>
    </xf>
    <xf numFmtId="0" fontId="5" fillId="6" borderId="24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168" fontId="4" fillId="0" borderId="10" xfId="0" applyNumberFormat="1" applyFont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right" vertical="center"/>
    </xf>
    <xf numFmtId="0" fontId="5" fillId="7" borderId="21" xfId="0" applyFont="1" applyFill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7" borderId="15" xfId="0" applyFont="1" applyFill="1" applyBorder="1" applyAlignment="1">
      <alignment horizontal="right" vertical="center"/>
    </xf>
    <xf numFmtId="0" fontId="5" fillId="7" borderId="12" xfId="0" applyFont="1" applyFill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8" fillId="0" borderId="30" xfId="3" applyFont="1" applyBorder="1" applyAlignment="1">
      <alignment horizontal="center"/>
    </xf>
    <xf numFmtId="0" fontId="5" fillId="0" borderId="8" xfId="0" applyFont="1" applyBorder="1" applyAlignment="1">
      <alignment horizontal="left" vertical="center"/>
    </xf>
    <xf numFmtId="10" fontId="5" fillId="2" borderId="8" xfId="2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center"/>
    </xf>
    <xf numFmtId="0" fontId="5" fillId="8" borderId="28" xfId="0" applyFont="1" applyFill="1" applyBorder="1" applyAlignment="1">
      <alignment horizontal="center"/>
    </xf>
    <xf numFmtId="0" fontId="5" fillId="8" borderId="24" xfId="0" applyFont="1" applyFill="1" applyBorder="1" applyAlignment="1">
      <alignment horizontal="center"/>
    </xf>
    <xf numFmtId="0" fontId="5" fillId="8" borderId="29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6" borderId="28" xfId="0" applyFont="1" applyFill="1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3" fillId="6" borderId="29" xfId="0" applyFont="1" applyFill="1" applyBorder="1" applyAlignment="1">
      <alignment horizontal="center"/>
    </xf>
    <xf numFmtId="0" fontId="4" fillId="4" borderId="28" xfId="0" applyFont="1" applyFill="1" applyBorder="1" applyAlignment="1">
      <alignment horizontal="left" vertical="center"/>
    </xf>
    <xf numFmtId="0" fontId="4" fillId="4" borderId="24" xfId="0" applyFont="1" applyFill="1" applyBorder="1" applyAlignment="1">
      <alignment horizontal="left" vertical="center"/>
    </xf>
    <xf numFmtId="0" fontId="4" fillId="5" borderId="40" xfId="0" applyFont="1" applyFill="1" applyBorder="1" applyAlignment="1">
      <alignment horizontal="left" vertical="center"/>
    </xf>
    <xf numFmtId="0" fontId="15" fillId="0" borderId="0" xfId="0" applyFont="1" applyAlignment="1">
      <alignment horizontal="left"/>
    </xf>
    <xf numFmtId="165" fontId="15" fillId="0" borderId="0" xfId="0" applyNumberFormat="1" applyFont="1" applyAlignment="1">
      <alignment horizontal="left"/>
    </xf>
    <xf numFmtId="0" fontId="4" fillId="4" borderId="22" xfId="0" applyFont="1" applyFill="1" applyBorder="1" applyAlignment="1">
      <alignment horizontal="left"/>
    </xf>
    <xf numFmtId="0" fontId="4" fillId="4" borderId="23" xfId="0" applyFont="1" applyFill="1" applyBorder="1" applyAlignment="1">
      <alignment horizontal="left"/>
    </xf>
    <xf numFmtId="0" fontId="4" fillId="4" borderId="31" xfId="0" applyFont="1" applyFill="1" applyBorder="1" applyAlignment="1">
      <alignment horizontal="left"/>
    </xf>
    <xf numFmtId="0" fontId="5" fillId="4" borderId="22" xfId="0" applyFont="1" applyFill="1" applyBorder="1" applyAlignment="1">
      <alignment horizontal="left" vertical="center"/>
    </xf>
    <xf numFmtId="0" fontId="5" fillId="4" borderId="23" xfId="0" applyFont="1" applyFill="1" applyBorder="1" applyAlignment="1">
      <alignment horizontal="left" vertical="center"/>
    </xf>
    <xf numFmtId="0" fontId="5" fillId="4" borderId="36" xfId="0" applyFont="1" applyFill="1" applyBorder="1" applyAlignment="1">
      <alignment horizontal="left" vertical="center"/>
    </xf>
    <xf numFmtId="0" fontId="15" fillId="0" borderId="0" xfId="0" applyFont="1" applyAlignment="1">
      <alignment horizontal="left" wrapText="1"/>
    </xf>
  </cellXfs>
  <cellStyles count="10">
    <cellStyle name="Normal" xfId="0" builtinId="0"/>
    <cellStyle name="Normal 2" xfId="3" xr:uid="{D3226BBD-9B4E-4487-B03B-F2D8FAF93CE7}"/>
    <cellStyle name="Normal 2 2" xfId="8" xr:uid="{3D160D45-2CA4-4548-9E36-B026CD12D5BC}"/>
    <cellStyle name="Normal 2 3" xfId="7" xr:uid="{40DCA032-3A60-4525-92D6-71A1F8FFBF1B}"/>
    <cellStyle name="Normal 3" xfId="4" xr:uid="{A6BCF416-F0B5-4EC3-BEBC-14DA97E3379E}"/>
    <cellStyle name="Normal 4" xfId="6" xr:uid="{F2A7BEB3-FE10-4A32-95AF-DE163105CA2E}"/>
    <cellStyle name="Porcentagem" xfId="2" builtinId="5"/>
    <cellStyle name="Vírgula" xfId="1" builtinId="3"/>
    <cellStyle name="Vírgula 2" xfId="5" xr:uid="{FFDCC01A-CB1D-40A9-8096-0A42F2238741}"/>
    <cellStyle name="Vírgula 3" xfId="9" xr:uid="{6DEA14B9-C98D-4372-AF89-C819B46429D7}"/>
  </cellStyles>
  <dxfs count="28">
    <dxf>
      <font>
        <b/>
        <i val="0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FFFF99"/>
      <color rgb="FFFF9933"/>
      <color rgb="FFCC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PROJETOS\CAIXA\PLANILHA_MULTIPLA\V3_06\PM%203.06.xlsm" TargetMode="External"/><Relationship Id="rId1" Type="http://schemas.openxmlformats.org/officeDocument/2006/relationships/externalLinkPath" Target="file:///E:\PROJETOS\CAIXA\PLANILHA_MULTIPLA\V3_06\PM%203.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A3" t="b">
            <v>0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8F364-F4ED-4A70-A4B6-9E58773D4E48}">
  <dimension ref="B2:C20"/>
  <sheetViews>
    <sheetView topLeftCell="B1" workbookViewId="0">
      <selection activeCell="C25" sqref="C25"/>
    </sheetView>
  </sheetViews>
  <sheetFormatPr defaultRowHeight="14.4" x14ac:dyDescent="0.3"/>
  <cols>
    <col min="2" max="2" width="22.88671875" customWidth="1"/>
    <col min="3" max="3" width="75.88671875" customWidth="1"/>
  </cols>
  <sheetData>
    <row r="2" spans="2:3" x14ac:dyDescent="0.3">
      <c r="B2" s="201" t="s">
        <v>17</v>
      </c>
      <c r="C2" s="202"/>
    </row>
    <row r="3" spans="2:3" x14ac:dyDescent="0.3">
      <c r="B3" s="16" t="s">
        <v>13</v>
      </c>
      <c r="C3" s="17" t="s">
        <v>745</v>
      </c>
    </row>
    <row r="4" spans="2:3" x14ac:dyDescent="0.3">
      <c r="B4" s="16" t="s">
        <v>18</v>
      </c>
      <c r="C4" s="17" t="s">
        <v>163</v>
      </c>
    </row>
    <row r="5" spans="2:3" x14ac:dyDescent="0.3">
      <c r="B5" s="16" t="s">
        <v>14</v>
      </c>
      <c r="C5" s="17" t="s">
        <v>746</v>
      </c>
    </row>
    <row r="6" spans="2:3" x14ac:dyDescent="0.3">
      <c r="B6" s="16" t="s">
        <v>15</v>
      </c>
      <c r="C6" s="17" t="s">
        <v>97</v>
      </c>
    </row>
    <row r="7" spans="2:3" x14ac:dyDescent="0.3">
      <c r="B7" s="18" t="s">
        <v>16</v>
      </c>
      <c r="C7" s="94">
        <v>46094</v>
      </c>
    </row>
    <row r="9" spans="2:3" x14ac:dyDescent="0.3">
      <c r="B9" s="201" t="s">
        <v>19</v>
      </c>
      <c r="C9" s="202"/>
    </row>
    <row r="10" spans="2:3" x14ac:dyDescent="0.3">
      <c r="B10" s="24" t="s">
        <v>20</v>
      </c>
      <c r="C10" s="25" t="s">
        <v>21</v>
      </c>
    </row>
    <row r="11" spans="2:3" x14ac:dyDescent="0.3">
      <c r="B11" s="127" t="s">
        <v>98</v>
      </c>
      <c r="C11" s="128">
        <v>46023</v>
      </c>
    </row>
    <row r="12" spans="2:3" x14ac:dyDescent="0.3">
      <c r="B12" s="127"/>
      <c r="C12" s="128"/>
    </row>
    <row r="13" spans="2:3" x14ac:dyDescent="0.3">
      <c r="B13" s="127"/>
      <c r="C13" s="154"/>
    </row>
    <row r="14" spans="2:3" x14ac:dyDescent="0.3">
      <c r="B14" s="129"/>
      <c r="C14" s="130"/>
    </row>
    <row r="16" spans="2:3" x14ac:dyDescent="0.3">
      <c r="B16" s="201" t="s">
        <v>37</v>
      </c>
      <c r="C16" s="202"/>
    </row>
    <row r="17" spans="2:3" x14ac:dyDescent="0.3">
      <c r="B17" s="16" t="s">
        <v>33</v>
      </c>
      <c r="C17" s="17" t="s">
        <v>154</v>
      </c>
    </row>
    <row r="18" spans="2:3" x14ac:dyDescent="0.3">
      <c r="B18" s="16" t="s">
        <v>34</v>
      </c>
      <c r="C18" s="158">
        <v>2618350774</v>
      </c>
    </row>
    <row r="19" spans="2:3" x14ac:dyDescent="0.3">
      <c r="B19" s="16" t="s">
        <v>35</v>
      </c>
      <c r="C19" s="17" t="s">
        <v>747</v>
      </c>
    </row>
    <row r="20" spans="2:3" x14ac:dyDescent="0.3">
      <c r="B20" s="18" t="s">
        <v>36</v>
      </c>
      <c r="C20" s="19" t="s">
        <v>99</v>
      </c>
    </row>
  </sheetData>
  <mergeCells count="3">
    <mergeCell ref="B2:C2"/>
    <mergeCell ref="B9:C9"/>
    <mergeCell ref="B16:C1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E8275-02A0-4C44-989B-798E7DA01CE0}">
  <dimension ref="A2:I116"/>
  <sheetViews>
    <sheetView showGridLines="0" view="pageBreakPreview" zoomScale="85" zoomScaleNormal="70" zoomScaleSheetLayoutView="85" workbookViewId="0">
      <pane ySplit="4" topLeftCell="A5" activePane="bottomLeft" state="frozen"/>
      <selection pane="bottomLeft" activeCell="C8" sqref="C8"/>
    </sheetView>
  </sheetViews>
  <sheetFormatPr defaultColWidth="8.88671875" defaultRowHeight="13.2" x14ac:dyDescent="0.25"/>
  <cols>
    <col min="1" max="1" width="10.44140625" style="52" customWidth="1"/>
    <col min="2" max="2" width="11.33203125" style="52" customWidth="1"/>
    <col min="3" max="3" width="59.44140625" style="52" customWidth="1"/>
    <col min="4" max="4" width="9.109375" style="52" bestFit="1" customWidth="1"/>
    <col min="5" max="5" width="9.109375" style="52" customWidth="1"/>
    <col min="6" max="7" width="13.109375" style="52" customWidth="1"/>
    <col min="8" max="16384" width="8.88671875" style="3"/>
  </cols>
  <sheetData>
    <row r="2" spans="1:9" x14ac:dyDescent="0.25">
      <c r="A2" s="177" t="s">
        <v>90</v>
      </c>
      <c r="B2" s="177"/>
      <c r="C2" s="177"/>
      <c r="D2" s="177"/>
      <c r="E2" s="177"/>
      <c r="F2" s="177"/>
      <c r="G2" s="177"/>
    </row>
    <row r="3" spans="1:9" x14ac:dyDescent="0.25">
      <c r="A3" s="110"/>
      <c r="B3" s="110"/>
      <c r="C3" s="110"/>
      <c r="D3" s="110"/>
      <c r="E3" s="110"/>
      <c r="F3" s="110" t="s">
        <v>89</v>
      </c>
      <c r="G3" s="110" t="s">
        <v>89</v>
      </c>
    </row>
    <row r="4" spans="1:9" x14ac:dyDescent="0.25">
      <c r="A4" s="110" t="s">
        <v>83</v>
      </c>
      <c r="B4" s="110" t="s">
        <v>2</v>
      </c>
      <c r="C4" s="111" t="s">
        <v>84</v>
      </c>
      <c r="D4" s="110" t="s">
        <v>85</v>
      </c>
      <c r="E4" s="110" t="s">
        <v>86</v>
      </c>
      <c r="F4" s="110" t="s">
        <v>87</v>
      </c>
      <c r="G4" s="110" t="s">
        <v>88</v>
      </c>
    </row>
    <row r="5" spans="1:9" s="104" customFormat="1" ht="36" x14ac:dyDescent="0.25">
      <c r="A5" s="100" t="s">
        <v>155</v>
      </c>
      <c r="B5" s="101" t="s">
        <v>109</v>
      </c>
      <c r="C5" s="102" t="s">
        <v>164</v>
      </c>
      <c r="D5" s="100" t="s">
        <v>103</v>
      </c>
      <c r="E5" s="103">
        <v>15967.76</v>
      </c>
      <c r="F5" s="112">
        <v>16237.04</v>
      </c>
      <c r="G5" s="103"/>
      <c r="H5" s="104">
        <v>15967.76</v>
      </c>
      <c r="I5" s="104">
        <v>16237.04</v>
      </c>
    </row>
    <row r="6" spans="1:9" s="109" customFormat="1" ht="45.6" x14ac:dyDescent="0.2">
      <c r="A6" s="105" t="s">
        <v>98</v>
      </c>
      <c r="B6" s="105">
        <v>5826</v>
      </c>
      <c r="C6" s="106" t="s">
        <v>165</v>
      </c>
      <c r="D6" s="107" t="s">
        <v>115</v>
      </c>
      <c r="E6" s="105">
        <v>2152.3200000000002</v>
      </c>
      <c r="F6" s="113">
        <v>2209.6</v>
      </c>
      <c r="G6" s="108">
        <v>32</v>
      </c>
      <c r="H6" s="109">
        <v>67.260000000000005</v>
      </c>
      <c r="I6" s="109">
        <v>69.05</v>
      </c>
    </row>
    <row r="7" spans="1:9" s="109" customFormat="1" ht="45.6" x14ac:dyDescent="0.2">
      <c r="A7" s="105" t="s">
        <v>98</v>
      </c>
      <c r="B7" s="105">
        <v>5824</v>
      </c>
      <c r="C7" s="106" t="s">
        <v>166</v>
      </c>
      <c r="D7" s="107" t="s">
        <v>112</v>
      </c>
      <c r="E7" s="105">
        <v>3710.88</v>
      </c>
      <c r="F7" s="113">
        <v>3739.52</v>
      </c>
      <c r="G7" s="108">
        <v>16</v>
      </c>
      <c r="H7" s="109">
        <v>231.93</v>
      </c>
      <c r="I7" s="109">
        <v>233.72</v>
      </c>
    </row>
    <row r="8" spans="1:9" s="109" customFormat="1" ht="34.200000000000003" x14ac:dyDescent="0.2">
      <c r="A8" s="105" t="s">
        <v>98</v>
      </c>
      <c r="B8" s="105">
        <v>91032</v>
      </c>
      <c r="C8" s="106" t="s">
        <v>167</v>
      </c>
      <c r="D8" s="107" t="s">
        <v>115</v>
      </c>
      <c r="E8" s="105">
        <v>2354.56</v>
      </c>
      <c r="F8" s="113">
        <v>2411.84</v>
      </c>
      <c r="G8" s="108">
        <v>32</v>
      </c>
      <c r="H8" s="109">
        <v>73.58</v>
      </c>
      <c r="I8" s="109">
        <v>75.37</v>
      </c>
    </row>
    <row r="9" spans="1:9" s="109" customFormat="1" ht="34.200000000000003" x14ac:dyDescent="0.2">
      <c r="A9" s="105" t="s">
        <v>98</v>
      </c>
      <c r="B9" s="105">
        <v>91031</v>
      </c>
      <c r="C9" s="106" t="s">
        <v>168</v>
      </c>
      <c r="D9" s="107" t="s">
        <v>112</v>
      </c>
      <c r="E9" s="105">
        <v>4443.2</v>
      </c>
      <c r="F9" s="113">
        <v>4471.84</v>
      </c>
      <c r="G9" s="108">
        <v>16</v>
      </c>
      <c r="H9" s="109">
        <v>277.7</v>
      </c>
      <c r="I9" s="109">
        <v>279.49</v>
      </c>
    </row>
    <row r="10" spans="1:9" s="109" customFormat="1" ht="34.200000000000003" x14ac:dyDescent="0.2">
      <c r="A10" s="105" t="s">
        <v>98</v>
      </c>
      <c r="B10" s="105">
        <v>89279</v>
      </c>
      <c r="C10" s="106" t="s">
        <v>169</v>
      </c>
      <c r="D10" s="107" t="s">
        <v>115</v>
      </c>
      <c r="E10" s="105">
        <v>73.92</v>
      </c>
      <c r="F10" s="113">
        <v>73.92</v>
      </c>
      <c r="G10" s="108">
        <v>32</v>
      </c>
      <c r="H10" s="109">
        <v>2.31</v>
      </c>
      <c r="I10" s="109">
        <v>2.31</v>
      </c>
    </row>
    <row r="11" spans="1:9" s="109" customFormat="1" ht="45.6" x14ac:dyDescent="0.2">
      <c r="A11" s="105" t="s">
        <v>98</v>
      </c>
      <c r="B11" s="105">
        <v>5679</v>
      </c>
      <c r="C11" s="106" t="s">
        <v>170</v>
      </c>
      <c r="D11" s="107" t="s">
        <v>115</v>
      </c>
      <c r="E11" s="105">
        <v>2181.44</v>
      </c>
      <c r="F11" s="113">
        <v>2246.08</v>
      </c>
      <c r="G11" s="108">
        <v>32</v>
      </c>
      <c r="H11" s="109">
        <v>68.17</v>
      </c>
      <c r="I11" s="109">
        <v>70.19</v>
      </c>
    </row>
    <row r="12" spans="1:9" s="109" customFormat="1" ht="22.8" x14ac:dyDescent="0.2">
      <c r="A12" s="105" t="s">
        <v>98</v>
      </c>
      <c r="B12" s="105">
        <v>95873</v>
      </c>
      <c r="C12" s="106" t="s">
        <v>171</v>
      </c>
      <c r="D12" s="107" t="s">
        <v>115</v>
      </c>
      <c r="E12" s="105">
        <v>480</v>
      </c>
      <c r="F12" s="113">
        <v>480</v>
      </c>
      <c r="G12" s="108">
        <v>32</v>
      </c>
      <c r="H12" s="109">
        <v>15</v>
      </c>
      <c r="I12" s="109">
        <v>15</v>
      </c>
    </row>
    <row r="13" spans="1:9" s="109" customFormat="1" ht="11.4" x14ac:dyDescent="0.2">
      <c r="A13" s="105" t="s">
        <v>98</v>
      </c>
      <c r="B13" s="105">
        <v>90780</v>
      </c>
      <c r="C13" s="106" t="s">
        <v>145</v>
      </c>
      <c r="D13" s="107" t="s">
        <v>108</v>
      </c>
      <c r="E13" s="105">
        <v>366.16</v>
      </c>
      <c r="F13" s="113">
        <v>389.2</v>
      </c>
      <c r="G13" s="108">
        <v>8</v>
      </c>
      <c r="H13" s="109">
        <v>45.77</v>
      </c>
      <c r="I13" s="109">
        <v>48.65</v>
      </c>
    </row>
    <row r="14" spans="1:9" s="109" customFormat="1" ht="11.4" x14ac:dyDescent="0.2">
      <c r="A14" s="105" t="s">
        <v>98</v>
      </c>
      <c r="B14" s="105">
        <v>88316</v>
      </c>
      <c r="C14" s="106" t="s">
        <v>172</v>
      </c>
      <c r="D14" s="107" t="s">
        <v>108</v>
      </c>
      <c r="E14" s="105">
        <v>205.28</v>
      </c>
      <c r="F14" s="113">
        <v>215.04</v>
      </c>
      <c r="G14" s="108">
        <v>8</v>
      </c>
      <c r="H14" s="109">
        <v>25.66</v>
      </c>
      <c r="I14" s="109">
        <v>26.88</v>
      </c>
    </row>
    <row r="15" spans="1:9" x14ac:dyDescent="0.25">
      <c r="F15" s="114"/>
    </row>
    <row r="16" spans="1:9" x14ac:dyDescent="0.25">
      <c r="A16" s="100" t="s">
        <v>155</v>
      </c>
      <c r="B16" s="101" t="s">
        <v>110</v>
      </c>
      <c r="C16" s="102" t="s">
        <v>173</v>
      </c>
      <c r="D16" s="100" t="s">
        <v>107</v>
      </c>
      <c r="E16" s="103">
        <v>295.92000000000007</v>
      </c>
      <c r="F16" s="112">
        <v>300.2299999999999</v>
      </c>
      <c r="G16" s="103"/>
      <c r="H16" s="3">
        <v>295.92000000000007</v>
      </c>
      <c r="I16" s="3">
        <v>300.2299999999999</v>
      </c>
    </row>
    <row r="17" spans="1:9" ht="22.8" x14ac:dyDescent="0.25">
      <c r="A17" s="105" t="s">
        <v>105</v>
      </c>
      <c r="B17" s="105" t="s">
        <v>174</v>
      </c>
      <c r="C17" s="106" t="s">
        <v>175</v>
      </c>
      <c r="D17" s="107" t="s">
        <v>103</v>
      </c>
      <c r="E17" s="105">
        <v>3.48</v>
      </c>
      <c r="F17" s="113">
        <v>3.48</v>
      </c>
      <c r="G17" s="108" t="s">
        <v>218</v>
      </c>
      <c r="H17" s="3">
        <v>210</v>
      </c>
      <c r="I17" s="3">
        <v>210</v>
      </c>
    </row>
    <row r="18" spans="1:9" ht="22.8" x14ac:dyDescent="0.25">
      <c r="A18" s="105" t="s">
        <v>105</v>
      </c>
      <c r="B18" s="105" t="s">
        <v>176</v>
      </c>
      <c r="C18" s="106" t="s">
        <v>177</v>
      </c>
      <c r="D18" s="107" t="s">
        <v>103</v>
      </c>
      <c r="E18" s="105">
        <v>3.37</v>
      </c>
      <c r="F18" s="113">
        <v>3.37</v>
      </c>
      <c r="G18" s="108" t="s">
        <v>218</v>
      </c>
      <c r="H18" s="3">
        <v>203.07</v>
      </c>
      <c r="I18" s="3">
        <v>203.07</v>
      </c>
    </row>
    <row r="19" spans="1:9" ht="22.8" x14ac:dyDescent="0.25">
      <c r="A19" s="105" t="s">
        <v>98</v>
      </c>
      <c r="B19" s="105" t="s">
        <v>178</v>
      </c>
      <c r="C19" s="106" t="s">
        <v>179</v>
      </c>
      <c r="D19" s="107" t="s">
        <v>107</v>
      </c>
      <c r="E19" s="105">
        <v>7.24</v>
      </c>
      <c r="F19" s="113">
        <v>7.41</v>
      </c>
      <c r="G19" s="108" t="s">
        <v>219</v>
      </c>
      <c r="H19" s="3">
        <v>14.98</v>
      </c>
      <c r="I19" s="3">
        <v>15.32</v>
      </c>
    </row>
    <row r="20" spans="1:9" ht="45.6" x14ac:dyDescent="0.25">
      <c r="A20" s="105" t="s">
        <v>98</v>
      </c>
      <c r="B20" s="105" t="s">
        <v>180</v>
      </c>
      <c r="C20" s="106" t="s">
        <v>181</v>
      </c>
      <c r="D20" s="107" t="s">
        <v>106</v>
      </c>
      <c r="E20" s="105">
        <v>2.37</v>
      </c>
      <c r="F20" s="113">
        <v>2.46</v>
      </c>
      <c r="G20" s="108" t="s">
        <v>220</v>
      </c>
      <c r="H20" s="3">
        <v>10.71</v>
      </c>
      <c r="I20" s="3">
        <v>11.12</v>
      </c>
    </row>
    <row r="21" spans="1:9" ht="34.200000000000003" x14ac:dyDescent="0.25">
      <c r="A21" s="105" t="s">
        <v>98</v>
      </c>
      <c r="B21" s="105" t="s">
        <v>182</v>
      </c>
      <c r="C21" s="106" t="s">
        <v>183</v>
      </c>
      <c r="D21" s="107" t="s">
        <v>106</v>
      </c>
      <c r="E21" s="105">
        <v>3.86</v>
      </c>
      <c r="F21" s="113">
        <v>3.97</v>
      </c>
      <c r="G21" s="108" t="s">
        <v>221</v>
      </c>
      <c r="H21" s="3">
        <v>11.37</v>
      </c>
      <c r="I21" s="3">
        <v>11.69</v>
      </c>
    </row>
    <row r="22" spans="1:9" ht="34.200000000000003" x14ac:dyDescent="0.25">
      <c r="A22" s="105" t="s">
        <v>98</v>
      </c>
      <c r="B22" s="105" t="s">
        <v>184</v>
      </c>
      <c r="C22" s="106" t="s">
        <v>185</v>
      </c>
      <c r="D22" s="107" t="s">
        <v>106</v>
      </c>
      <c r="E22" s="105">
        <v>3.27</v>
      </c>
      <c r="F22" s="113">
        <v>3.37</v>
      </c>
      <c r="G22" s="108" t="s">
        <v>220</v>
      </c>
      <c r="H22" s="3">
        <v>14.74</v>
      </c>
      <c r="I22" s="3">
        <v>15.23</v>
      </c>
    </row>
    <row r="23" spans="1:9" ht="34.200000000000003" x14ac:dyDescent="0.25">
      <c r="A23" s="105" t="s">
        <v>98</v>
      </c>
      <c r="B23" s="105" t="s">
        <v>186</v>
      </c>
      <c r="C23" s="106" t="s">
        <v>187</v>
      </c>
      <c r="D23" s="107" t="s">
        <v>106</v>
      </c>
      <c r="E23" s="105">
        <v>3.36</v>
      </c>
      <c r="F23" s="113">
        <v>3.42</v>
      </c>
      <c r="G23" s="108" t="s">
        <v>222</v>
      </c>
      <c r="H23" s="3">
        <v>3.6</v>
      </c>
      <c r="I23" s="3">
        <v>3.67</v>
      </c>
    </row>
    <row r="24" spans="1:9" ht="34.200000000000003" x14ac:dyDescent="0.25">
      <c r="A24" s="105" t="s">
        <v>98</v>
      </c>
      <c r="B24" s="105" t="s">
        <v>188</v>
      </c>
      <c r="C24" s="106" t="s">
        <v>189</v>
      </c>
      <c r="D24" s="107" t="s">
        <v>106</v>
      </c>
      <c r="E24" s="105">
        <v>4.96</v>
      </c>
      <c r="F24" s="113">
        <v>5.03</v>
      </c>
      <c r="G24" s="108" t="s">
        <v>223</v>
      </c>
      <c r="H24" s="3">
        <v>5.24</v>
      </c>
      <c r="I24" s="3">
        <v>5.32</v>
      </c>
    </row>
    <row r="25" spans="1:9" ht="22.8" x14ac:dyDescent="0.25">
      <c r="A25" s="105" t="s">
        <v>98</v>
      </c>
      <c r="B25" s="105" t="s">
        <v>190</v>
      </c>
      <c r="C25" s="106" t="s">
        <v>191</v>
      </c>
      <c r="D25" s="107" t="s">
        <v>103</v>
      </c>
      <c r="E25" s="105">
        <v>0.78</v>
      </c>
      <c r="F25" s="113">
        <v>0.81</v>
      </c>
      <c r="G25" s="108" t="s">
        <v>218</v>
      </c>
      <c r="H25" s="3">
        <v>47.36</v>
      </c>
      <c r="I25" s="3">
        <v>48.93</v>
      </c>
    </row>
    <row r="26" spans="1:9" ht="22.8" x14ac:dyDescent="0.25">
      <c r="A26" s="105" t="s">
        <v>98</v>
      </c>
      <c r="B26" s="105" t="s">
        <v>192</v>
      </c>
      <c r="C26" s="106" t="s">
        <v>193</v>
      </c>
      <c r="D26" s="107" t="s">
        <v>103</v>
      </c>
      <c r="E26" s="105">
        <v>1.08</v>
      </c>
      <c r="F26" s="113">
        <v>1.1100000000000001</v>
      </c>
      <c r="G26" s="108" t="s">
        <v>224</v>
      </c>
      <c r="H26" s="3">
        <v>32.65</v>
      </c>
      <c r="I26" s="3">
        <v>33.75</v>
      </c>
    </row>
    <row r="27" spans="1:9" ht="22.8" x14ac:dyDescent="0.25">
      <c r="A27" s="105" t="s">
        <v>98</v>
      </c>
      <c r="B27" s="105" t="s">
        <v>194</v>
      </c>
      <c r="C27" s="106" t="s">
        <v>195</v>
      </c>
      <c r="D27" s="107" t="s">
        <v>103</v>
      </c>
      <c r="E27" s="105">
        <v>1.1399999999999999</v>
      </c>
      <c r="F27" s="113">
        <v>1.18</v>
      </c>
      <c r="G27" s="108" t="s">
        <v>224</v>
      </c>
      <c r="H27" s="3">
        <v>34.64</v>
      </c>
      <c r="I27" s="3">
        <v>35.74</v>
      </c>
    </row>
    <row r="28" spans="1:9" ht="45.6" x14ac:dyDescent="0.25">
      <c r="A28" s="105" t="s">
        <v>98</v>
      </c>
      <c r="B28" s="105" t="s">
        <v>196</v>
      </c>
      <c r="C28" s="106" t="s">
        <v>757</v>
      </c>
      <c r="D28" s="107" t="s">
        <v>107</v>
      </c>
      <c r="E28" s="105">
        <v>31.75</v>
      </c>
      <c r="F28" s="113">
        <v>32.33</v>
      </c>
      <c r="G28" s="108" t="s">
        <v>225</v>
      </c>
      <c r="H28" s="3">
        <v>25.47</v>
      </c>
      <c r="I28" s="3">
        <v>25.94</v>
      </c>
    </row>
    <row r="29" spans="1:9" x14ac:dyDescent="0.25">
      <c r="A29" s="105" t="s">
        <v>98</v>
      </c>
      <c r="B29" s="105" t="s">
        <v>197</v>
      </c>
      <c r="C29" s="106" t="s">
        <v>198</v>
      </c>
      <c r="D29" s="107" t="s">
        <v>104</v>
      </c>
      <c r="E29" s="105">
        <v>0.13</v>
      </c>
      <c r="F29" s="113">
        <v>0.13</v>
      </c>
      <c r="G29" s="108" t="s">
        <v>226</v>
      </c>
      <c r="H29" s="3">
        <v>101.5</v>
      </c>
      <c r="I29" s="3">
        <v>106.33</v>
      </c>
    </row>
    <row r="30" spans="1:9" ht="45.6" x14ac:dyDescent="0.25">
      <c r="A30" s="105" t="s">
        <v>98</v>
      </c>
      <c r="B30" s="105" t="s">
        <v>199</v>
      </c>
      <c r="C30" s="106" t="s">
        <v>200</v>
      </c>
      <c r="D30" s="107" t="s">
        <v>107</v>
      </c>
      <c r="E30" s="105">
        <v>101.54</v>
      </c>
      <c r="F30" s="113">
        <v>102.06</v>
      </c>
      <c r="G30" s="108" t="s">
        <v>225</v>
      </c>
      <c r="H30" s="3">
        <v>81.45</v>
      </c>
      <c r="I30" s="3">
        <v>81.87</v>
      </c>
    </row>
    <row r="31" spans="1:9" ht="22.8" x14ac:dyDescent="0.25">
      <c r="A31" s="105" t="s">
        <v>98</v>
      </c>
      <c r="B31" s="105" t="s">
        <v>201</v>
      </c>
      <c r="C31" s="106" t="s">
        <v>202</v>
      </c>
      <c r="D31" s="107" t="s">
        <v>107</v>
      </c>
      <c r="E31" s="105">
        <v>62.94</v>
      </c>
      <c r="F31" s="113">
        <v>64</v>
      </c>
      <c r="G31" s="108" t="s">
        <v>225</v>
      </c>
      <c r="H31" s="3">
        <v>50.49</v>
      </c>
      <c r="I31" s="3">
        <v>51.34</v>
      </c>
    </row>
    <row r="32" spans="1:9" ht="34.200000000000003" x14ac:dyDescent="0.25">
      <c r="A32" s="105" t="s">
        <v>98</v>
      </c>
      <c r="B32" s="105" t="s">
        <v>203</v>
      </c>
      <c r="C32" s="106" t="s">
        <v>758</v>
      </c>
      <c r="D32" s="107" t="s">
        <v>103</v>
      </c>
      <c r="E32" s="105">
        <v>1.44</v>
      </c>
      <c r="F32" s="113">
        <v>1.47</v>
      </c>
      <c r="G32" s="108" t="s">
        <v>227</v>
      </c>
      <c r="H32" s="3">
        <v>21.8</v>
      </c>
      <c r="I32" s="3">
        <v>22.32</v>
      </c>
    </row>
    <row r="33" spans="1:9" ht="22.8" x14ac:dyDescent="0.25">
      <c r="A33" s="105" t="s">
        <v>98</v>
      </c>
      <c r="B33" s="105" t="s">
        <v>204</v>
      </c>
      <c r="C33" s="106" t="s">
        <v>205</v>
      </c>
      <c r="D33" s="107" t="s">
        <v>103</v>
      </c>
      <c r="E33" s="105">
        <v>2.68</v>
      </c>
      <c r="F33" s="113">
        <v>2.7</v>
      </c>
      <c r="G33" s="108" t="s">
        <v>224</v>
      </c>
      <c r="H33" s="3">
        <v>81.13</v>
      </c>
      <c r="I33" s="3">
        <v>81.87</v>
      </c>
    </row>
    <row r="34" spans="1:9" ht="34.200000000000003" x14ac:dyDescent="0.25">
      <c r="A34" s="105" t="s">
        <v>98</v>
      </c>
      <c r="B34" s="105" t="s">
        <v>206</v>
      </c>
      <c r="C34" s="106" t="s">
        <v>207</v>
      </c>
      <c r="D34" s="107" t="s">
        <v>103</v>
      </c>
      <c r="E34" s="105">
        <v>6.52</v>
      </c>
      <c r="F34" s="113">
        <v>6.71</v>
      </c>
      <c r="G34" s="108" t="s">
        <v>224</v>
      </c>
      <c r="H34" s="3">
        <v>197.04</v>
      </c>
      <c r="I34" s="3">
        <v>202.9</v>
      </c>
    </row>
    <row r="35" spans="1:9" ht="22.8" x14ac:dyDescent="0.25">
      <c r="A35" s="105" t="s">
        <v>98</v>
      </c>
      <c r="B35" s="105" t="s">
        <v>208</v>
      </c>
      <c r="C35" s="106" t="s">
        <v>209</v>
      </c>
      <c r="D35" s="107" t="s">
        <v>107</v>
      </c>
      <c r="E35" s="105">
        <v>10.64</v>
      </c>
      <c r="F35" s="113">
        <v>10.86</v>
      </c>
      <c r="G35" s="108" t="s">
        <v>228</v>
      </c>
      <c r="H35" s="3">
        <v>108.55</v>
      </c>
      <c r="I35" s="3">
        <v>110.78</v>
      </c>
    </row>
    <row r="36" spans="1:9" ht="34.200000000000003" x14ac:dyDescent="0.25">
      <c r="A36" s="105" t="s">
        <v>98</v>
      </c>
      <c r="B36" s="105" t="s">
        <v>210</v>
      </c>
      <c r="C36" s="106" t="s">
        <v>211</v>
      </c>
      <c r="D36" s="107" t="s">
        <v>107</v>
      </c>
      <c r="E36" s="105">
        <v>19.66</v>
      </c>
      <c r="F36" s="113">
        <v>20.09</v>
      </c>
      <c r="G36" s="108" t="s">
        <v>229</v>
      </c>
      <c r="H36" s="3">
        <v>128.35</v>
      </c>
      <c r="I36" s="3">
        <v>131.16</v>
      </c>
    </row>
    <row r="37" spans="1:9" ht="34.200000000000003" x14ac:dyDescent="0.25">
      <c r="A37" s="105" t="s">
        <v>98</v>
      </c>
      <c r="B37" s="105" t="s">
        <v>212</v>
      </c>
      <c r="C37" s="106" t="s">
        <v>213</v>
      </c>
      <c r="D37" s="107" t="s">
        <v>107</v>
      </c>
      <c r="E37" s="105">
        <v>19.61</v>
      </c>
      <c r="F37" s="113">
        <v>20.09</v>
      </c>
      <c r="G37" s="108" t="s">
        <v>230</v>
      </c>
      <c r="H37" s="3">
        <v>164.12</v>
      </c>
      <c r="I37" s="3">
        <v>168.16</v>
      </c>
    </row>
    <row r="38" spans="1:9" ht="34.200000000000003" x14ac:dyDescent="0.25">
      <c r="A38" s="105" t="s">
        <v>98</v>
      </c>
      <c r="B38" s="105" t="s">
        <v>214</v>
      </c>
      <c r="C38" s="106" t="s">
        <v>215</v>
      </c>
      <c r="D38" s="107" t="s">
        <v>103</v>
      </c>
      <c r="E38" s="105">
        <v>1.73</v>
      </c>
      <c r="F38" s="113">
        <v>1.78</v>
      </c>
      <c r="G38" s="108" t="s">
        <v>218</v>
      </c>
      <c r="H38" s="3">
        <v>104.68</v>
      </c>
      <c r="I38" s="3">
        <v>107.29</v>
      </c>
    </row>
    <row r="39" spans="1:9" ht="22.8" x14ac:dyDescent="0.25">
      <c r="A39" s="105" t="s">
        <v>98</v>
      </c>
      <c r="B39" s="105" t="s">
        <v>216</v>
      </c>
      <c r="C39" s="106" t="s">
        <v>217</v>
      </c>
      <c r="D39" s="107" t="s">
        <v>103</v>
      </c>
      <c r="E39" s="105">
        <v>2.37</v>
      </c>
      <c r="F39" s="113">
        <v>2.4</v>
      </c>
      <c r="G39" s="108" t="s">
        <v>231</v>
      </c>
      <c r="H39" s="3">
        <v>28.63</v>
      </c>
      <c r="I39" s="3">
        <v>29.02</v>
      </c>
    </row>
    <row r="40" spans="1:9" x14ac:dyDescent="0.25">
      <c r="F40" s="114"/>
    </row>
    <row r="41" spans="1:9" x14ac:dyDescent="0.25">
      <c r="A41" s="100" t="s">
        <v>155</v>
      </c>
      <c r="B41" s="101" t="s">
        <v>111</v>
      </c>
      <c r="C41" s="102" t="s">
        <v>232</v>
      </c>
      <c r="D41" s="100" t="s">
        <v>107</v>
      </c>
      <c r="E41" s="103">
        <v>761.51</v>
      </c>
      <c r="F41" s="112">
        <v>779.5999999999998</v>
      </c>
      <c r="G41" s="103"/>
      <c r="H41" s="3">
        <v>761.51</v>
      </c>
      <c r="I41" s="3">
        <v>779.5999999999998</v>
      </c>
    </row>
    <row r="42" spans="1:9" ht="22.8" x14ac:dyDescent="0.25">
      <c r="A42" s="105" t="s">
        <v>105</v>
      </c>
      <c r="B42" s="105" t="s">
        <v>174</v>
      </c>
      <c r="C42" s="106" t="s">
        <v>175</v>
      </c>
      <c r="D42" s="107" t="s">
        <v>103</v>
      </c>
      <c r="E42" s="105">
        <v>20.28</v>
      </c>
      <c r="F42" s="113">
        <v>20.28</v>
      </c>
      <c r="G42" s="108">
        <v>9.6600000000000005E-2</v>
      </c>
      <c r="H42" s="3">
        <v>210</v>
      </c>
      <c r="I42" s="3">
        <v>210</v>
      </c>
    </row>
    <row r="43" spans="1:9" ht="22.8" x14ac:dyDescent="0.25">
      <c r="A43" s="105" t="s">
        <v>105</v>
      </c>
      <c r="B43" s="105" t="s">
        <v>176</v>
      </c>
      <c r="C43" s="106" t="s">
        <v>177</v>
      </c>
      <c r="D43" s="107" t="s">
        <v>103</v>
      </c>
      <c r="E43" s="105">
        <v>96.68</v>
      </c>
      <c r="F43" s="113">
        <v>96.68</v>
      </c>
      <c r="G43" s="108">
        <v>0.47610000000000002</v>
      </c>
      <c r="H43" s="3">
        <v>203.07</v>
      </c>
      <c r="I43" s="3">
        <v>203.07</v>
      </c>
    </row>
    <row r="44" spans="1:9" ht="22.8" x14ac:dyDescent="0.25">
      <c r="A44" s="105" t="s">
        <v>98</v>
      </c>
      <c r="B44" s="105" t="s">
        <v>178</v>
      </c>
      <c r="C44" s="106" t="s">
        <v>179</v>
      </c>
      <c r="D44" s="107" t="s">
        <v>107</v>
      </c>
      <c r="E44" s="105">
        <v>6.36</v>
      </c>
      <c r="F44" s="113">
        <v>6.51</v>
      </c>
      <c r="G44" s="108">
        <v>0.42509999999999998</v>
      </c>
      <c r="H44" s="3">
        <v>14.98</v>
      </c>
      <c r="I44" s="3">
        <v>15.32</v>
      </c>
    </row>
    <row r="45" spans="1:9" ht="45.6" x14ac:dyDescent="0.25">
      <c r="A45" s="105" t="s">
        <v>98</v>
      </c>
      <c r="B45" s="105" t="s">
        <v>180</v>
      </c>
      <c r="C45" s="106" t="s">
        <v>181</v>
      </c>
      <c r="D45" s="107" t="s">
        <v>106</v>
      </c>
      <c r="E45" s="105">
        <v>4.96</v>
      </c>
      <c r="F45" s="113">
        <v>5.15</v>
      </c>
      <c r="G45" s="108">
        <v>0.46379999999999999</v>
      </c>
      <c r="H45" s="3">
        <v>10.71</v>
      </c>
      <c r="I45" s="3">
        <v>11.12</v>
      </c>
    </row>
    <row r="46" spans="1:9" ht="45.6" x14ac:dyDescent="0.25">
      <c r="A46" s="105" t="s">
        <v>98</v>
      </c>
      <c r="B46" s="105" t="s">
        <v>233</v>
      </c>
      <c r="C46" s="106" t="s">
        <v>234</v>
      </c>
      <c r="D46" s="107" t="s">
        <v>106</v>
      </c>
      <c r="E46" s="105">
        <v>1.69</v>
      </c>
      <c r="F46" s="113">
        <v>1.75</v>
      </c>
      <c r="G46" s="108">
        <v>0.42509999999999998</v>
      </c>
      <c r="H46" s="3">
        <v>3.98</v>
      </c>
      <c r="I46" s="3">
        <v>4.1399999999999997</v>
      </c>
    </row>
    <row r="47" spans="1:9" ht="34.200000000000003" x14ac:dyDescent="0.25">
      <c r="A47" s="105" t="s">
        <v>98</v>
      </c>
      <c r="B47" s="105" t="s">
        <v>182</v>
      </c>
      <c r="C47" s="106" t="s">
        <v>183</v>
      </c>
      <c r="D47" s="107" t="s">
        <v>106</v>
      </c>
      <c r="E47" s="105">
        <v>5.27</v>
      </c>
      <c r="F47" s="113">
        <v>5.42</v>
      </c>
      <c r="G47" s="108">
        <v>0.46379999999999999</v>
      </c>
      <c r="H47" s="3">
        <v>11.37</v>
      </c>
      <c r="I47" s="3">
        <v>11.69</v>
      </c>
    </row>
    <row r="48" spans="1:9" ht="34.200000000000003" x14ac:dyDescent="0.25">
      <c r="A48" s="105" t="s">
        <v>98</v>
      </c>
      <c r="B48" s="105" t="s">
        <v>184</v>
      </c>
      <c r="C48" s="106" t="s">
        <v>185</v>
      </c>
      <c r="D48" s="107" t="s">
        <v>106</v>
      </c>
      <c r="E48" s="105">
        <v>15.95</v>
      </c>
      <c r="F48" s="113">
        <v>16.48</v>
      </c>
      <c r="G48" s="108">
        <v>1.0821000000000001</v>
      </c>
      <c r="H48" s="3">
        <v>14.74</v>
      </c>
      <c r="I48" s="3">
        <v>15.23</v>
      </c>
    </row>
    <row r="49" spans="1:9" ht="34.200000000000003" x14ac:dyDescent="0.25">
      <c r="A49" s="105" t="s">
        <v>98</v>
      </c>
      <c r="B49" s="105" t="s">
        <v>186</v>
      </c>
      <c r="C49" s="106" t="s">
        <v>187</v>
      </c>
      <c r="D49" s="107" t="s">
        <v>106</v>
      </c>
      <c r="E49" s="105">
        <v>7.51</v>
      </c>
      <c r="F49" s="113">
        <v>7.65</v>
      </c>
      <c r="G49" s="108">
        <v>2.0870000000000002</v>
      </c>
      <c r="H49" s="3">
        <v>3.6</v>
      </c>
      <c r="I49" s="3">
        <v>3.67</v>
      </c>
    </row>
    <row r="50" spans="1:9" ht="34.200000000000003" x14ac:dyDescent="0.25">
      <c r="A50" s="105" t="s">
        <v>98</v>
      </c>
      <c r="B50" s="105" t="s">
        <v>188</v>
      </c>
      <c r="C50" s="106" t="s">
        <v>189</v>
      </c>
      <c r="D50" s="107" t="s">
        <v>106</v>
      </c>
      <c r="E50" s="105">
        <v>1.51</v>
      </c>
      <c r="F50" s="113">
        <v>1.54</v>
      </c>
      <c r="G50" s="108">
        <v>0.28989999999999999</v>
      </c>
      <c r="H50" s="3">
        <v>5.24</v>
      </c>
      <c r="I50" s="3">
        <v>5.32</v>
      </c>
    </row>
    <row r="51" spans="1:9" ht="22.8" x14ac:dyDescent="0.25">
      <c r="A51" s="105" t="s">
        <v>98</v>
      </c>
      <c r="B51" s="105" t="s">
        <v>235</v>
      </c>
      <c r="C51" s="106" t="s">
        <v>236</v>
      </c>
      <c r="D51" s="107" t="s">
        <v>103</v>
      </c>
      <c r="E51" s="105">
        <v>4.84</v>
      </c>
      <c r="F51" s="113">
        <v>5</v>
      </c>
      <c r="G51" s="108">
        <v>9.6600000000000005E-2</v>
      </c>
      <c r="H51" s="3">
        <v>50.2</v>
      </c>
      <c r="I51" s="3">
        <v>51.83</v>
      </c>
    </row>
    <row r="52" spans="1:9" ht="34.200000000000003" x14ac:dyDescent="0.25">
      <c r="A52" s="105" t="s">
        <v>98</v>
      </c>
      <c r="B52" s="105" t="s">
        <v>237</v>
      </c>
      <c r="C52" s="106" t="s">
        <v>238</v>
      </c>
      <c r="D52" s="107" t="s">
        <v>103</v>
      </c>
      <c r="E52" s="105">
        <v>102.24</v>
      </c>
      <c r="F52" s="113">
        <v>105.77</v>
      </c>
      <c r="G52" s="108">
        <v>1.9256</v>
      </c>
      <c r="H52" s="3">
        <v>53.1</v>
      </c>
      <c r="I52" s="3">
        <v>54.93</v>
      </c>
    </row>
    <row r="53" spans="1:9" ht="45.6" x14ac:dyDescent="0.25">
      <c r="A53" s="105" t="s">
        <v>98</v>
      </c>
      <c r="B53" s="105" t="s">
        <v>196</v>
      </c>
      <c r="C53" s="106" t="s">
        <v>757</v>
      </c>
      <c r="D53" s="107" t="s">
        <v>107</v>
      </c>
      <c r="E53" s="105">
        <v>12.3</v>
      </c>
      <c r="F53" s="113">
        <v>12.53</v>
      </c>
      <c r="G53" s="108">
        <v>0.48309999999999997</v>
      </c>
      <c r="H53" s="3">
        <v>25.47</v>
      </c>
      <c r="I53" s="3">
        <v>25.94</v>
      </c>
    </row>
    <row r="54" spans="1:9" x14ac:dyDescent="0.25">
      <c r="A54" s="105" t="s">
        <v>98</v>
      </c>
      <c r="B54" s="105" t="s">
        <v>197</v>
      </c>
      <c r="C54" s="106" t="s">
        <v>198</v>
      </c>
      <c r="D54" s="107" t="s">
        <v>104</v>
      </c>
      <c r="E54" s="105">
        <v>195.44</v>
      </c>
      <c r="F54" s="113">
        <v>204.74</v>
      </c>
      <c r="G54" s="108">
        <v>1.9256</v>
      </c>
      <c r="H54" s="3">
        <v>101.5</v>
      </c>
      <c r="I54" s="3">
        <v>106.33</v>
      </c>
    </row>
    <row r="55" spans="1:9" ht="45.6" x14ac:dyDescent="0.25">
      <c r="A55" s="105" t="s">
        <v>98</v>
      </c>
      <c r="B55" s="105" t="s">
        <v>199</v>
      </c>
      <c r="C55" s="106" t="s">
        <v>200</v>
      </c>
      <c r="D55" s="107" t="s">
        <v>107</v>
      </c>
      <c r="E55" s="105">
        <v>156.84</v>
      </c>
      <c r="F55" s="113">
        <v>157.63999999999999</v>
      </c>
      <c r="G55" s="108">
        <v>1.9256</v>
      </c>
      <c r="H55" s="3">
        <v>81.45</v>
      </c>
      <c r="I55" s="3">
        <v>81.87</v>
      </c>
    </row>
    <row r="56" spans="1:9" ht="22.8" x14ac:dyDescent="0.25">
      <c r="A56" s="105" t="s">
        <v>98</v>
      </c>
      <c r="B56" s="105" t="s">
        <v>201</v>
      </c>
      <c r="C56" s="106" t="s">
        <v>202</v>
      </c>
      <c r="D56" s="107" t="s">
        <v>107</v>
      </c>
      <c r="E56" s="105">
        <v>19.510000000000002</v>
      </c>
      <c r="F56" s="113">
        <v>19.84</v>
      </c>
      <c r="G56" s="108">
        <v>0.38650000000000001</v>
      </c>
      <c r="H56" s="3">
        <v>50.49</v>
      </c>
      <c r="I56" s="3">
        <v>51.34</v>
      </c>
    </row>
    <row r="57" spans="1:9" ht="34.200000000000003" x14ac:dyDescent="0.25">
      <c r="A57" s="105" t="s">
        <v>98</v>
      </c>
      <c r="B57" s="105" t="s">
        <v>203</v>
      </c>
      <c r="C57" s="106" t="s">
        <v>758</v>
      </c>
      <c r="D57" s="107" t="s">
        <v>103</v>
      </c>
      <c r="E57" s="105">
        <v>2.1</v>
      </c>
      <c r="F57" s="113">
        <v>2.15</v>
      </c>
      <c r="G57" s="108">
        <v>9.6600000000000005E-2</v>
      </c>
      <c r="H57" s="3">
        <v>21.8</v>
      </c>
      <c r="I57" s="3">
        <v>22.32</v>
      </c>
    </row>
    <row r="58" spans="1:9" ht="22.8" x14ac:dyDescent="0.25">
      <c r="A58" s="105" t="s">
        <v>98</v>
      </c>
      <c r="B58" s="105" t="s">
        <v>204</v>
      </c>
      <c r="C58" s="106" t="s">
        <v>205</v>
      </c>
      <c r="D58" s="107" t="s">
        <v>103</v>
      </c>
      <c r="E58" s="105">
        <v>15.67</v>
      </c>
      <c r="F58" s="113">
        <v>15.81</v>
      </c>
      <c r="G58" s="108">
        <v>0.19320000000000001</v>
      </c>
      <c r="H58" s="3">
        <v>81.13</v>
      </c>
      <c r="I58" s="3">
        <v>81.87</v>
      </c>
    </row>
    <row r="59" spans="1:9" ht="34.200000000000003" x14ac:dyDescent="0.25">
      <c r="A59" s="105" t="s">
        <v>98</v>
      </c>
      <c r="B59" s="105" t="s">
        <v>206</v>
      </c>
      <c r="C59" s="106" t="s">
        <v>207</v>
      </c>
      <c r="D59" s="107" t="s">
        <v>103</v>
      </c>
      <c r="E59" s="105">
        <v>19.03</v>
      </c>
      <c r="F59" s="113">
        <v>19.600000000000001</v>
      </c>
      <c r="G59" s="108">
        <v>9.6600000000000005E-2</v>
      </c>
      <c r="H59" s="3">
        <v>197.04</v>
      </c>
      <c r="I59" s="3">
        <v>202.9</v>
      </c>
    </row>
    <row r="60" spans="1:9" ht="22.8" x14ac:dyDescent="0.25">
      <c r="A60" s="105" t="s">
        <v>98</v>
      </c>
      <c r="B60" s="105" t="s">
        <v>208</v>
      </c>
      <c r="C60" s="106" t="s">
        <v>209</v>
      </c>
      <c r="D60" s="107" t="s">
        <v>107</v>
      </c>
      <c r="E60" s="105">
        <v>12.05</v>
      </c>
      <c r="F60" s="113">
        <v>12.3</v>
      </c>
      <c r="G60" s="108">
        <v>0.1111</v>
      </c>
      <c r="H60" s="3">
        <v>108.55</v>
      </c>
      <c r="I60" s="3">
        <v>110.78</v>
      </c>
    </row>
    <row r="61" spans="1:9" ht="34.200000000000003" x14ac:dyDescent="0.25">
      <c r="A61" s="105" t="s">
        <v>98</v>
      </c>
      <c r="B61" s="105" t="s">
        <v>210</v>
      </c>
      <c r="C61" s="106" t="s">
        <v>211</v>
      </c>
      <c r="D61" s="107" t="s">
        <v>107</v>
      </c>
      <c r="E61" s="105">
        <v>15.09</v>
      </c>
      <c r="F61" s="113">
        <v>15.42</v>
      </c>
      <c r="G61" s="108">
        <v>0.1176</v>
      </c>
      <c r="H61" s="3">
        <v>128.35</v>
      </c>
      <c r="I61" s="3">
        <v>131.16</v>
      </c>
    </row>
    <row r="62" spans="1:9" ht="34.200000000000003" x14ac:dyDescent="0.25">
      <c r="A62" s="105" t="s">
        <v>98</v>
      </c>
      <c r="B62" s="105" t="s">
        <v>212</v>
      </c>
      <c r="C62" s="106" t="s">
        <v>213</v>
      </c>
      <c r="D62" s="107" t="s">
        <v>107</v>
      </c>
      <c r="E62" s="105">
        <v>15.85</v>
      </c>
      <c r="F62" s="113">
        <v>16.239999999999998</v>
      </c>
      <c r="G62" s="108">
        <v>9.6600000000000005E-2</v>
      </c>
      <c r="H62" s="3">
        <v>164.12</v>
      </c>
      <c r="I62" s="3">
        <v>168.16</v>
      </c>
    </row>
    <row r="63" spans="1:9" ht="34.200000000000003" x14ac:dyDescent="0.25">
      <c r="A63" s="105" t="s">
        <v>98</v>
      </c>
      <c r="B63" s="105" t="s">
        <v>214</v>
      </c>
      <c r="C63" s="106" t="s">
        <v>215</v>
      </c>
      <c r="D63" s="107" t="s">
        <v>103</v>
      </c>
      <c r="E63" s="105">
        <v>30.34</v>
      </c>
      <c r="F63" s="113">
        <v>31.1</v>
      </c>
      <c r="G63" s="108">
        <v>0.28989999999999999</v>
      </c>
      <c r="H63" s="3">
        <v>104.68</v>
      </c>
      <c r="I63" s="3">
        <v>107.29</v>
      </c>
    </row>
    <row r="65" spans="1:9" ht="24" x14ac:dyDescent="0.25">
      <c r="A65" s="100" t="s">
        <v>155</v>
      </c>
      <c r="B65" s="101" t="s">
        <v>113</v>
      </c>
      <c r="C65" s="102" t="s">
        <v>253</v>
      </c>
      <c r="D65" s="100" t="s">
        <v>107</v>
      </c>
      <c r="E65" s="103">
        <v>373.39</v>
      </c>
      <c r="F65" s="112">
        <v>386.66000000000008</v>
      </c>
      <c r="G65" s="103"/>
      <c r="H65" s="3">
        <v>373.39</v>
      </c>
      <c r="I65" s="3">
        <v>386.66000000000008</v>
      </c>
    </row>
    <row r="66" spans="1:9" x14ac:dyDescent="0.25">
      <c r="A66" s="105" t="s">
        <v>105</v>
      </c>
      <c r="B66" s="105">
        <v>5061</v>
      </c>
      <c r="C66" s="106" t="s">
        <v>239</v>
      </c>
      <c r="D66" s="107" t="s">
        <v>123</v>
      </c>
      <c r="E66" s="105">
        <v>8.19</v>
      </c>
      <c r="F66" s="113">
        <v>8.19</v>
      </c>
      <c r="G66" s="108">
        <v>0.5</v>
      </c>
      <c r="H66" s="3">
        <v>16.38</v>
      </c>
      <c r="I66" s="3">
        <v>16.38</v>
      </c>
    </row>
    <row r="67" spans="1:9" ht="22.8" x14ac:dyDescent="0.25">
      <c r="A67" s="105" t="s">
        <v>105</v>
      </c>
      <c r="B67" s="105">
        <v>4509</v>
      </c>
      <c r="C67" s="106" t="s">
        <v>240</v>
      </c>
      <c r="D67" s="107" t="s">
        <v>106</v>
      </c>
      <c r="E67" s="105">
        <v>1.69</v>
      </c>
      <c r="F67" s="113">
        <v>1.69</v>
      </c>
      <c r="G67" s="108">
        <v>0.28000000000000003</v>
      </c>
      <c r="H67" s="3">
        <v>6.04</v>
      </c>
      <c r="I67" s="3">
        <v>6.04</v>
      </c>
    </row>
    <row r="68" spans="1:9" ht="34.200000000000003" x14ac:dyDescent="0.25">
      <c r="A68" s="105" t="s">
        <v>105</v>
      </c>
      <c r="B68" s="105">
        <v>11467</v>
      </c>
      <c r="C68" s="106" t="s">
        <v>241</v>
      </c>
      <c r="D68" s="107" t="s">
        <v>103</v>
      </c>
      <c r="E68" s="105">
        <v>0.46</v>
      </c>
      <c r="F68" s="113">
        <v>0.46</v>
      </c>
      <c r="G68" s="108">
        <v>0.02</v>
      </c>
      <c r="H68" s="3">
        <v>23.09</v>
      </c>
      <c r="I68" s="3">
        <v>23.09</v>
      </c>
    </row>
    <row r="69" spans="1:9" ht="22.8" x14ac:dyDescent="0.25">
      <c r="A69" s="105" t="s">
        <v>105</v>
      </c>
      <c r="B69" s="105">
        <v>7190</v>
      </c>
      <c r="C69" s="106" t="s">
        <v>242</v>
      </c>
      <c r="D69" s="107" t="s">
        <v>103</v>
      </c>
      <c r="E69" s="105">
        <v>18.34</v>
      </c>
      <c r="F69" s="113">
        <v>18.34</v>
      </c>
      <c r="G69" s="108">
        <v>0.82</v>
      </c>
      <c r="H69" s="3">
        <v>22.37</v>
      </c>
      <c r="I69" s="3">
        <v>22.37</v>
      </c>
    </row>
    <row r="70" spans="1:9" ht="22.8" x14ac:dyDescent="0.25">
      <c r="A70" s="105" t="s">
        <v>105</v>
      </c>
      <c r="B70" s="105">
        <v>1607</v>
      </c>
      <c r="C70" s="106" t="s">
        <v>243</v>
      </c>
      <c r="D70" s="107" t="s">
        <v>244</v>
      </c>
      <c r="E70" s="105">
        <v>0.18</v>
      </c>
      <c r="F70" s="113">
        <v>0.18</v>
      </c>
      <c r="G70" s="108">
        <v>0.5</v>
      </c>
      <c r="H70" s="3">
        <v>0.36</v>
      </c>
      <c r="I70" s="3">
        <v>0.36</v>
      </c>
    </row>
    <row r="71" spans="1:9" x14ac:dyDescent="0.25">
      <c r="A71" s="105" t="s">
        <v>98</v>
      </c>
      <c r="B71" s="105">
        <v>98458</v>
      </c>
      <c r="C71" s="106" t="s">
        <v>245</v>
      </c>
      <c r="D71" s="107" t="s">
        <v>107</v>
      </c>
      <c r="E71" s="105">
        <v>55.04</v>
      </c>
      <c r="F71" s="113">
        <v>56.07</v>
      </c>
      <c r="G71" s="108">
        <v>0.5</v>
      </c>
      <c r="H71" s="3">
        <v>110.09</v>
      </c>
      <c r="I71" s="3">
        <v>112.15</v>
      </c>
    </row>
    <row r="72" spans="1:9" ht="45.6" x14ac:dyDescent="0.25">
      <c r="A72" s="105" t="s">
        <v>105</v>
      </c>
      <c r="B72" s="105">
        <v>11461</v>
      </c>
      <c r="C72" s="106" t="s">
        <v>246</v>
      </c>
      <c r="D72" s="107" t="s">
        <v>103</v>
      </c>
      <c r="E72" s="105">
        <v>0.43</v>
      </c>
      <c r="F72" s="113">
        <v>0.43</v>
      </c>
      <c r="G72" s="108">
        <v>0.04</v>
      </c>
      <c r="H72" s="3">
        <v>10.9</v>
      </c>
      <c r="I72" s="3">
        <v>10.9</v>
      </c>
    </row>
    <row r="73" spans="1:9" ht="22.8" x14ac:dyDescent="0.25">
      <c r="A73" s="105" t="s">
        <v>105</v>
      </c>
      <c r="B73" s="105">
        <v>2432</v>
      </c>
      <c r="C73" s="106" t="s">
        <v>247</v>
      </c>
      <c r="D73" s="107" t="s">
        <v>103</v>
      </c>
      <c r="E73" s="105">
        <v>5.59</v>
      </c>
      <c r="F73" s="113">
        <v>5.59</v>
      </c>
      <c r="G73" s="108">
        <v>0.19</v>
      </c>
      <c r="H73" s="3">
        <v>29.47</v>
      </c>
      <c r="I73" s="3">
        <v>29.47</v>
      </c>
    </row>
    <row r="74" spans="1:9" ht="45.6" x14ac:dyDescent="0.25">
      <c r="A74" s="105" t="s">
        <v>105</v>
      </c>
      <c r="B74" s="105">
        <v>5090</v>
      </c>
      <c r="C74" s="106" t="s">
        <v>248</v>
      </c>
      <c r="D74" s="107" t="s">
        <v>103</v>
      </c>
      <c r="E74" s="105">
        <v>0.41</v>
      </c>
      <c r="F74" s="113">
        <v>0.41</v>
      </c>
      <c r="G74" s="108">
        <v>0.02</v>
      </c>
      <c r="H74" s="3">
        <v>20.5</v>
      </c>
      <c r="I74" s="3">
        <v>20.5</v>
      </c>
    </row>
    <row r="75" spans="1:9" ht="22.8" x14ac:dyDescent="0.25">
      <c r="A75" s="105" t="s">
        <v>105</v>
      </c>
      <c r="B75" s="105">
        <v>6006</v>
      </c>
      <c r="C75" s="106" t="s">
        <v>249</v>
      </c>
      <c r="D75" s="107" t="s">
        <v>103</v>
      </c>
      <c r="E75" s="105">
        <v>1.65</v>
      </c>
      <c r="F75" s="113">
        <v>1.65</v>
      </c>
      <c r="G75" s="108">
        <v>2.5000000000000001E-2</v>
      </c>
      <c r="H75" s="3">
        <v>66.260000000000005</v>
      </c>
      <c r="I75" s="3">
        <v>66.260000000000005</v>
      </c>
    </row>
    <row r="76" spans="1:9" ht="22.8" x14ac:dyDescent="0.25">
      <c r="A76" s="105" t="s">
        <v>105</v>
      </c>
      <c r="B76" s="105">
        <v>11871</v>
      </c>
      <c r="C76" s="106" t="s">
        <v>250</v>
      </c>
      <c r="D76" s="107" t="s">
        <v>103</v>
      </c>
      <c r="E76" s="105">
        <v>26.26</v>
      </c>
      <c r="F76" s="113">
        <v>26.26</v>
      </c>
      <c r="G76" s="108">
        <v>0.05</v>
      </c>
      <c r="H76" s="3">
        <v>525.34</v>
      </c>
      <c r="I76" s="3">
        <v>525.34</v>
      </c>
    </row>
    <row r="77" spans="1:9" ht="22.8" x14ac:dyDescent="0.25">
      <c r="A77" s="105" t="s">
        <v>105</v>
      </c>
      <c r="B77" s="105">
        <v>36521</v>
      </c>
      <c r="C77" s="106" t="s">
        <v>251</v>
      </c>
      <c r="D77" s="107" t="s">
        <v>103</v>
      </c>
      <c r="E77" s="105">
        <v>9.69</v>
      </c>
      <c r="F77" s="113">
        <v>9.69</v>
      </c>
      <c r="G77" s="108">
        <v>0.05</v>
      </c>
      <c r="H77" s="3">
        <v>193.89</v>
      </c>
      <c r="I77" s="3">
        <v>193.89</v>
      </c>
    </row>
    <row r="78" spans="1:9" x14ac:dyDescent="0.25">
      <c r="A78" s="105" t="s">
        <v>98</v>
      </c>
      <c r="B78" s="105">
        <v>88262</v>
      </c>
      <c r="C78" s="106" t="s">
        <v>252</v>
      </c>
      <c r="D78" s="107" t="s">
        <v>108</v>
      </c>
      <c r="E78" s="105">
        <v>91.5</v>
      </c>
      <c r="F78" s="113">
        <v>96.42</v>
      </c>
      <c r="G78" s="108">
        <v>3</v>
      </c>
      <c r="H78" s="3">
        <v>30.5</v>
      </c>
      <c r="I78" s="3">
        <v>32.14</v>
      </c>
    </row>
    <row r="79" spans="1:9" x14ac:dyDescent="0.25">
      <c r="A79" s="105" t="s">
        <v>98</v>
      </c>
      <c r="B79" s="105">
        <v>88316</v>
      </c>
      <c r="C79" s="106" t="s">
        <v>172</v>
      </c>
      <c r="D79" s="107" t="s">
        <v>108</v>
      </c>
      <c r="E79" s="105">
        <v>153.96</v>
      </c>
      <c r="F79" s="113">
        <v>161.28</v>
      </c>
      <c r="G79" s="108">
        <v>6</v>
      </c>
      <c r="H79" s="3">
        <v>25.66</v>
      </c>
      <c r="I79" s="3">
        <v>26.88</v>
      </c>
    </row>
    <row r="81" spans="1:9" ht="24" x14ac:dyDescent="0.25">
      <c r="A81" s="100" t="s">
        <v>155</v>
      </c>
      <c r="B81" s="101" t="s">
        <v>114</v>
      </c>
      <c r="C81" s="102" t="s">
        <v>254</v>
      </c>
      <c r="D81" s="100" t="s">
        <v>103</v>
      </c>
      <c r="E81" s="103">
        <v>1813.3100000000002</v>
      </c>
      <c r="F81" s="112">
        <v>1836.5100000000002</v>
      </c>
      <c r="G81" s="103"/>
      <c r="H81" s="3">
        <v>1813.3100000000002</v>
      </c>
      <c r="I81" s="3">
        <v>1836.5100000000002</v>
      </c>
    </row>
    <row r="82" spans="1:9" ht="22.8" x14ac:dyDescent="0.25">
      <c r="A82" s="105" t="s">
        <v>105</v>
      </c>
      <c r="B82" s="105">
        <v>406</v>
      </c>
      <c r="C82" s="106" t="s">
        <v>255</v>
      </c>
      <c r="D82" s="107" t="s">
        <v>103</v>
      </c>
      <c r="E82" s="105">
        <v>12.74</v>
      </c>
      <c r="F82" s="113">
        <v>12.74</v>
      </c>
      <c r="G82" s="108">
        <v>0.13</v>
      </c>
      <c r="H82" s="3">
        <v>98.05</v>
      </c>
      <c r="I82" s="3">
        <v>98.05</v>
      </c>
    </row>
    <row r="83" spans="1:9" ht="22.8" x14ac:dyDescent="0.25">
      <c r="A83" s="105" t="s">
        <v>105</v>
      </c>
      <c r="B83" s="105">
        <v>420</v>
      </c>
      <c r="C83" s="106" t="s">
        <v>256</v>
      </c>
      <c r="D83" s="107" t="s">
        <v>103</v>
      </c>
      <c r="E83" s="105">
        <v>95.44</v>
      </c>
      <c r="F83" s="113">
        <v>95.44</v>
      </c>
      <c r="G83" s="108">
        <v>2</v>
      </c>
      <c r="H83" s="3">
        <v>47.72</v>
      </c>
      <c r="I83" s="3">
        <v>47.72</v>
      </c>
    </row>
    <row r="84" spans="1:9" x14ac:dyDescent="0.25">
      <c r="A84" s="105" t="s">
        <v>105</v>
      </c>
      <c r="B84" s="105">
        <v>857</v>
      </c>
      <c r="C84" s="106" t="s">
        <v>257</v>
      </c>
      <c r="D84" s="107" t="s">
        <v>106</v>
      </c>
      <c r="E84" s="105">
        <v>66.72</v>
      </c>
      <c r="F84" s="113">
        <v>66.72</v>
      </c>
      <c r="G84" s="108">
        <v>3</v>
      </c>
      <c r="H84" s="3">
        <v>22.24</v>
      </c>
      <c r="I84" s="3">
        <v>22.24</v>
      </c>
    </row>
    <row r="85" spans="1:9" ht="22.8" x14ac:dyDescent="0.25">
      <c r="A85" s="105" t="s">
        <v>105</v>
      </c>
      <c r="B85" s="105">
        <v>937</v>
      </c>
      <c r="C85" s="106" t="s">
        <v>258</v>
      </c>
      <c r="D85" s="107" t="s">
        <v>106</v>
      </c>
      <c r="E85" s="105">
        <v>306.72000000000003</v>
      </c>
      <c r="F85" s="113">
        <v>306.72000000000003</v>
      </c>
      <c r="G85" s="108">
        <v>27</v>
      </c>
      <c r="H85" s="3">
        <v>11.36</v>
      </c>
      <c r="I85" s="3">
        <v>11.36</v>
      </c>
    </row>
    <row r="86" spans="1:9" ht="34.200000000000003" x14ac:dyDescent="0.25">
      <c r="A86" s="105" t="s">
        <v>105</v>
      </c>
      <c r="B86" s="105">
        <v>1062</v>
      </c>
      <c r="C86" s="106" t="s">
        <v>259</v>
      </c>
      <c r="D86" s="107" t="s">
        <v>103</v>
      </c>
      <c r="E86" s="105">
        <v>219.35</v>
      </c>
      <c r="F86" s="113">
        <v>219.35</v>
      </c>
      <c r="G86" s="108">
        <v>1</v>
      </c>
      <c r="H86" s="3">
        <v>219.35</v>
      </c>
      <c r="I86" s="3">
        <v>219.35</v>
      </c>
    </row>
    <row r="87" spans="1:9" ht="22.8" x14ac:dyDescent="0.25">
      <c r="A87" s="105" t="s">
        <v>105</v>
      </c>
      <c r="B87" s="105">
        <v>1096</v>
      </c>
      <c r="C87" s="106" t="s">
        <v>260</v>
      </c>
      <c r="D87" s="107" t="s">
        <v>103</v>
      </c>
      <c r="E87" s="105">
        <v>316.74</v>
      </c>
      <c r="F87" s="113">
        <v>316.74</v>
      </c>
      <c r="G87" s="108">
        <v>2</v>
      </c>
      <c r="H87" s="3">
        <v>158.37</v>
      </c>
      <c r="I87" s="3">
        <v>158.37</v>
      </c>
    </row>
    <row r="88" spans="1:9" ht="22.8" x14ac:dyDescent="0.25">
      <c r="A88" s="105" t="s">
        <v>105</v>
      </c>
      <c r="B88" s="105">
        <v>1539</v>
      </c>
      <c r="C88" s="106" t="s">
        <v>261</v>
      </c>
      <c r="D88" s="107" t="s">
        <v>103</v>
      </c>
      <c r="E88" s="105">
        <v>60.4</v>
      </c>
      <c r="F88" s="113">
        <v>60.4</v>
      </c>
      <c r="G88" s="108">
        <v>8</v>
      </c>
      <c r="H88" s="3">
        <v>7.55</v>
      </c>
      <c r="I88" s="3">
        <v>7.55</v>
      </c>
    </row>
    <row r="89" spans="1:9" x14ac:dyDescent="0.25">
      <c r="A89" s="105" t="s">
        <v>105</v>
      </c>
      <c r="B89" s="105">
        <v>1892</v>
      </c>
      <c r="C89" s="106" t="s">
        <v>262</v>
      </c>
      <c r="D89" s="107" t="s">
        <v>103</v>
      </c>
      <c r="E89" s="105">
        <v>7.36</v>
      </c>
      <c r="F89" s="113">
        <v>7.36</v>
      </c>
      <c r="G89" s="108">
        <v>4</v>
      </c>
      <c r="H89" s="3">
        <v>1.84</v>
      </c>
      <c r="I89" s="3">
        <v>1.84</v>
      </c>
    </row>
    <row r="90" spans="1:9" ht="22.8" x14ac:dyDescent="0.25">
      <c r="A90" s="105" t="s">
        <v>105</v>
      </c>
      <c r="B90" s="105">
        <v>2392</v>
      </c>
      <c r="C90" s="106" t="s">
        <v>263</v>
      </c>
      <c r="D90" s="107" t="s">
        <v>103</v>
      </c>
      <c r="E90" s="105">
        <v>78.540000000000006</v>
      </c>
      <c r="F90" s="113">
        <v>78.540000000000006</v>
      </c>
      <c r="G90" s="108">
        <v>1</v>
      </c>
      <c r="H90" s="3">
        <v>78.540000000000006</v>
      </c>
      <c r="I90" s="3">
        <v>78.540000000000006</v>
      </c>
    </row>
    <row r="91" spans="1:9" x14ac:dyDescent="0.25">
      <c r="A91" s="105" t="s">
        <v>105</v>
      </c>
      <c r="B91" s="105">
        <v>2685</v>
      </c>
      <c r="C91" s="106" t="s">
        <v>264</v>
      </c>
      <c r="D91" s="107" t="s">
        <v>106</v>
      </c>
      <c r="E91" s="105">
        <v>81.12</v>
      </c>
      <c r="F91" s="113">
        <v>81.12</v>
      </c>
      <c r="G91" s="108">
        <v>8</v>
      </c>
      <c r="H91" s="3">
        <v>10.14</v>
      </c>
      <c r="I91" s="3">
        <v>10.14</v>
      </c>
    </row>
    <row r="92" spans="1:9" ht="22.8" x14ac:dyDescent="0.25">
      <c r="A92" s="105" t="s">
        <v>105</v>
      </c>
      <c r="B92" s="105">
        <v>3379</v>
      </c>
      <c r="C92" s="106" t="s">
        <v>265</v>
      </c>
      <c r="D92" s="107" t="s">
        <v>103</v>
      </c>
      <c r="E92" s="105">
        <v>66.72</v>
      </c>
      <c r="F92" s="113">
        <v>66.72</v>
      </c>
      <c r="G92" s="108">
        <v>1</v>
      </c>
      <c r="H92" s="3">
        <v>66.72</v>
      </c>
      <c r="I92" s="3">
        <v>66.72</v>
      </c>
    </row>
    <row r="93" spans="1:9" ht="34.200000000000003" x14ac:dyDescent="0.25">
      <c r="A93" s="105" t="s">
        <v>105</v>
      </c>
      <c r="B93" s="105">
        <v>4346</v>
      </c>
      <c r="C93" s="106" t="s">
        <v>266</v>
      </c>
      <c r="D93" s="107" t="s">
        <v>103</v>
      </c>
      <c r="E93" s="105">
        <v>28.12</v>
      </c>
      <c r="F93" s="113">
        <v>28.12</v>
      </c>
      <c r="G93" s="108">
        <v>2</v>
      </c>
      <c r="H93" s="3">
        <v>14.06</v>
      </c>
      <c r="I93" s="3">
        <v>14.06</v>
      </c>
    </row>
    <row r="94" spans="1:9" ht="22.8" x14ac:dyDescent="0.25">
      <c r="A94" s="105" t="s">
        <v>105</v>
      </c>
      <c r="B94" s="105">
        <v>12034</v>
      </c>
      <c r="C94" s="106" t="s">
        <v>267</v>
      </c>
      <c r="D94" s="107" t="s">
        <v>103</v>
      </c>
      <c r="E94" s="105">
        <v>10.42</v>
      </c>
      <c r="F94" s="113">
        <v>10.42</v>
      </c>
      <c r="G94" s="108">
        <v>2</v>
      </c>
      <c r="H94" s="3">
        <v>5.21</v>
      </c>
      <c r="I94" s="3">
        <v>5.21</v>
      </c>
    </row>
    <row r="95" spans="1:9" x14ac:dyDescent="0.25">
      <c r="A95" s="105" t="s">
        <v>105</v>
      </c>
      <c r="B95" s="105">
        <v>39176</v>
      </c>
      <c r="C95" s="106" t="s">
        <v>268</v>
      </c>
      <c r="D95" s="107" t="s">
        <v>103</v>
      </c>
      <c r="E95" s="105">
        <v>3.14</v>
      </c>
      <c r="F95" s="113">
        <v>3.14</v>
      </c>
      <c r="G95" s="108">
        <v>2</v>
      </c>
      <c r="H95" s="3">
        <v>1.57</v>
      </c>
      <c r="I95" s="3">
        <v>1.57</v>
      </c>
    </row>
    <row r="96" spans="1:9" x14ac:dyDescent="0.25">
      <c r="A96" s="105" t="s">
        <v>105</v>
      </c>
      <c r="B96" s="105">
        <v>39210</v>
      </c>
      <c r="C96" s="106" t="s">
        <v>269</v>
      </c>
      <c r="D96" s="107" t="s">
        <v>103</v>
      </c>
      <c r="E96" s="105">
        <v>2.34</v>
      </c>
      <c r="F96" s="113">
        <v>2.34</v>
      </c>
      <c r="G96" s="108">
        <v>2</v>
      </c>
      <c r="H96" s="3">
        <v>1.17</v>
      </c>
      <c r="I96" s="3">
        <v>1.17</v>
      </c>
    </row>
    <row r="97" spans="1:9" x14ac:dyDescent="0.25">
      <c r="A97" s="105" t="s">
        <v>98</v>
      </c>
      <c r="B97" s="105">
        <v>88264</v>
      </c>
      <c r="C97" s="106" t="s">
        <v>270</v>
      </c>
      <c r="D97" s="107" t="s">
        <v>108</v>
      </c>
      <c r="E97" s="105">
        <v>252.16</v>
      </c>
      <c r="F97" s="113">
        <v>265.60000000000002</v>
      </c>
      <c r="G97" s="108">
        <v>8</v>
      </c>
      <c r="H97" s="3">
        <v>31.52</v>
      </c>
      <c r="I97" s="3">
        <v>33.200000000000003</v>
      </c>
    </row>
    <row r="98" spans="1:9" x14ac:dyDescent="0.25">
      <c r="A98" s="105" t="s">
        <v>98</v>
      </c>
      <c r="B98" s="105">
        <v>88316</v>
      </c>
      <c r="C98" s="106" t="s">
        <v>172</v>
      </c>
      <c r="D98" s="107" t="s">
        <v>108</v>
      </c>
      <c r="E98" s="105">
        <v>205.28</v>
      </c>
      <c r="F98" s="113">
        <v>215.04</v>
      </c>
      <c r="G98" s="108">
        <v>8</v>
      </c>
      <c r="H98" s="3">
        <v>25.66</v>
      </c>
      <c r="I98" s="3">
        <v>26.88</v>
      </c>
    </row>
    <row r="99" spans="1:9" x14ac:dyDescent="0.25">
      <c r="A99" s="139"/>
      <c r="B99" s="139"/>
      <c r="C99" s="140"/>
      <c r="D99" s="139"/>
      <c r="E99" s="139"/>
      <c r="F99" s="137"/>
      <c r="G99" s="138"/>
    </row>
    <row r="100" spans="1:9" x14ac:dyDescent="0.25">
      <c r="A100" s="100" t="s">
        <v>155</v>
      </c>
      <c r="B100" s="101" t="s">
        <v>134</v>
      </c>
      <c r="C100" s="102" t="s">
        <v>271</v>
      </c>
      <c r="D100" s="100" t="s">
        <v>103</v>
      </c>
      <c r="E100" s="103">
        <v>66013.260000000009</v>
      </c>
      <c r="F100" s="112">
        <v>70420.2</v>
      </c>
      <c r="G100" s="103"/>
      <c r="H100" s="3">
        <v>66013.260000000009</v>
      </c>
      <c r="I100" s="3">
        <v>70420.2</v>
      </c>
    </row>
    <row r="101" spans="1:9" ht="22.8" x14ac:dyDescent="0.25">
      <c r="A101" s="105" t="s">
        <v>98</v>
      </c>
      <c r="B101" s="105">
        <v>90777</v>
      </c>
      <c r="C101" s="106" t="s">
        <v>272</v>
      </c>
      <c r="D101" s="107" t="s">
        <v>108</v>
      </c>
      <c r="E101" s="105">
        <v>19736.64</v>
      </c>
      <c r="F101" s="113">
        <v>21215.52</v>
      </c>
      <c r="G101" s="108">
        <v>144</v>
      </c>
      <c r="H101" s="3">
        <v>137.06</v>
      </c>
      <c r="I101" s="3">
        <v>147.33000000000001</v>
      </c>
    </row>
    <row r="102" spans="1:9" x14ac:dyDescent="0.25">
      <c r="A102" s="105" t="s">
        <v>98</v>
      </c>
      <c r="B102" s="105">
        <v>94295</v>
      </c>
      <c r="C102" s="106" t="s">
        <v>145</v>
      </c>
      <c r="D102" s="107" t="s">
        <v>144</v>
      </c>
      <c r="E102" s="105">
        <v>46276.62</v>
      </c>
      <c r="F102" s="113">
        <v>49204.68</v>
      </c>
      <c r="G102" s="108">
        <v>6</v>
      </c>
      <c r="H102" s="3">
        <v>7712.77</v>
      </c>
      <c r="I102" s="3">
        <v>8200.7800000000007</v>
      </c>
    </row>
    <row r="103" spans="1:9" x14ac:dyDescent="0.25">
      <c r="A103" s="139"/>
      <c r="B103" s="139"/>
      <c r="C103" s="140"/>
      <c r="D103" s="139"/>
      <c r="E103" s="139"/>
      <c r="F103" s="137"/>
      <c r="G103" s="138"/>
    </row>
    <row r="104" spans="1:9" x14ac:dyDescent="0.25">
      <c r="A104" s="100" t="s">
        <v>155</v>
      </c>
      <c r="B104" s="101" t="s">
        <v>273</v>
      </c>
      <c r="C104" s="102" t="s">
        <v>274</v>
      </c>
      <c r="D104" s="100" t="s">
        <v>103</v>
      </c>
      <c r="E104" s="103">
        <v>3162.9500000000003</v>
      </c>
      <c r="F104" s="112">
        <v>3163.31</v>
      </c>
      <c r="G104" s="103"/>
      <c r="H104" s="3">
        <v>3162.9500000000003</v>
      </c>
      <c r="I104" s="3">
        <v>3163.31</v>
      </c>
    </row>
    <row r="105" spans="1:9" ht="57" x14ac:dyDescent="0.25">
      <c r="A105" s="105" t="s">
        <v>98</v>
      </c>
      <c r="B105" s="105" t="s">
        <v>275</v>
      </c>
      <c r="C105" s="106" t="s">
        <v>276</v>
      </c>
      <c r="D105" s="107" t="s">
        <v>104</v>
      </c>
      <c r="E105" s="105">
        <v>46.2</v>
      </c>
      <c r="F105" s="113">
        <v>46.56</v>
      </c>
      <c r="G105" s="108">
        <v>4.0599999999999996</v>
      </c>
      <c r="H105" s="3">
        <v>11.38</v>
      </c>
      <c r="I105" s="3">
        <v>11.47</v>
      </c>
    </row>
    <row r="106" spans="1:9" ht="34.200000000000003" x14ac:dyDescent="0.25">
      <c r="A106" s="105" t="s">
        <v>105</v>
      </c>
      <c r="B106" s="105" t="s">
        <v>277</v>
      </c>
      <c r="C106" s="106" t="s">
        <v>278</v>
      </c>
      <c r="D106" s="107" t="s">
        <v>104</v>
      </c>
      <c r="E106" s="105">
        <v>384.79</v>
      </c>
      <c r="F106" s="113">
        <v>384.79</v>
      </c>
      <c r="G106" s="108">
        <v>0.53</v>
      </c>
      <c r="H106" s="3">
        <v>726.03</v>
      </c>
      <c r="I106" s="3">
        <v>726.03</v>
      </c>
    </row>
    <row r="107" spans="1:9" ht="34.200000000000003" x14ac:dyDescent="0.25">
      <c r="A107" s="105" t="s">
        <v>105</v>
      </c>
      <c r="B107" s="105" t="s">
        <v>279</v>
      </c>
      <c r="C107" s="106" t="s">
        <v>280</v>
      </c>
      <c r="D107" s="107" t="s">
        <v>103</v>
      </c>
      <c r="E107" s="105">
        <v>2379.36</v>
      </c>
      <c r="F107" s="113">
        <v>2379.36</v>
      </c>
      <c r="G107" s="108">
        <v>4</v>
      </c>
      <c r="H107" s="3">
        <v>594.84</v>
      </c>
      <c r="I107" s="3">
        <v>594.84</v>
      </c>
    </row>
    <row r="108" spans="1:9" x14ac:dyDescent="0.25">
      <c r="A108" s="105" t="s">
        <v>105</v>
      </c>
      <c r="B108" s="105" t="s">
        <v>281</v>
      </c>
      <c r="C108" s="106" t="s">
        <v>282</v>
      </c>
      <c r="D108" s="107" t="s">
        <v>103</v>
      </c>
      <c r="E108" s="105">
        <v>352.6</v>
      </c>
      <c r="F108" s="113">
        <v>352.6</v>
      </c>
      <c r="G108" s="108">
        <v>1</v>
      </c>
      <c r="H108" s="3">
        <v>352.6</v>
      </c>
      <c r="I108" s="3">
        <v>352.6</v>
      </c>
    </row>
    <row r="109" spans="1:9" x14ac:dyDescent="0.25">
      <c r="A109" s="139"/>
      <c r="B109" s="139"/>
      <c r="C109" s="140"/>
      <c r="D109" s="139"/>
      <c r="E109" s="139"/>
      <c r="F109" s="137"/>
      <c r="G109" s="138"/>
    </row>
    <row r="110" spans="1:9" x14ac:dyDescent="0.25">
      <c r="A110" s="139"/>
      <c r="B110" s="139"/>
      <c r="C110" s="140"/>
      <c r="D110" s="139"/>
      <c r="E110" s="139"/>
      <c r="F110" s="137"/>
      <c r="G110" s="138"/>
    </row>
    <row r="111" spans="1:9" x14ac:dyDescent="0.25">
      <c r="A111" s="139"/>
      <c r="B111" s="139"/>
      <c r="C111" s="140"/>
      <c r="D111" s="139"/>
      <c r="E111" s="139"/>
      <c r="F111" s="137"/>
      <c r="G111" s="138"/>
    </row>
    <row r="113" spans="1:7" ht="25.95" customHeight="1" x14ac:dyDescent="0.25">
      <c r="A113" s="203">
        <f>DADOS!C7</f>
        <v>46094</v>
      </c>
      <c r="B113" s="204"/>
      <c r="D113" s="205"/>
      <c r="E113" s="205"/>
      <c r="F113" s="205"/>
      <c r="G113" s="205"/>
    </row>
    <row r="114" spans="1:7" x14ac:dyDescent="0.25">
      <c r="A114" s="9" t="s">
        <v>42</v>
      </c>
      <c r="D114" s="3" t="s">
        <v>41</v>
      </c>
    </row>
    <row r="115" spans="1:7" x14ac:dyDescent="0.25">
      <c r="D115" s="2" t="s">
        <v>33</v>
      </c>
      <c r="E115" s="206" t="str">
        <f>DADOS!C17</f>
        <v>CLAUDIO EDUARDO BARBOSA CUNHA</v>
      </c>
      <c r="F115" s="206"/>
      <c r="G115" s="206"/>
    </row>
    <row r="116" spans="1:7" x14ac:dyDescent="0.25">
      <c r="D116" s="2" t="s">
        <v>34</v>
      </c>
      <c r="E116" s="206">
        <f>DADOS!C18</f>
        <v>2618350774</v>
      </c>
      <c r="F116" s="206"/>
      <c r="G116" s="206"/>
    </row>
  </sheetData>
  <mergeCells count="5">
    <mergeCell ref="A113:B113"/>
    <mergeCell ref="D113:G113"/>
    <mergeCell ref="E115:G115"/>
    <mergeCell ref="E116:G116"/>
    <mergeCell ref="A2:G2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headerFooter>
    <oddHeader>&amp;C&amp;G</oddHeader>
    <oddFooter>&amp;R&amp;P/&amp;N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2FCA6-7C00-4C19-93CA-5716B59C2708}">
  <dimension ref="A1:K55"/>
  <sheetViews>
    <sheetView showGridLines="0" view="pageBreakPreview" zoomScale="85" zoomScaleNormal="100" zoomScaleSheetLayoutView="85" workbookViewId="0">
      <selection activeCell="P23" sqref="P23"/>
    </sheetView>
  </sheetViews>
  <sheetFormatPr defaultColWidth="8.88671875" defaultRowHeight="13.2" x14ac:dyDescent="0.25"/>
  <cols>
    <col min="1" max="1" width="8.88671875" style="3"/>
    <col min="2" max="7" width="10.6640625" style="3" customWidth="1"/>
    <col min="8" max="8" width="12.88671875" style="3" customWidth="1"/>
    <col min="9" max="11" width="10.6640625" style="3" customWidth="1"/>
    <col min="12" max="16384" width="8.88671875" style="3"/>
  </cols>
  <sheetData>
    <row r="1" spans="1:11" x14ac:dyDescent="0.25">
      <c r="A1" s="51"/>
      <c r="B1" s="224" t="s">
        <v>46</v>
      </c>
      <c r="C1" s="225"/>
      <c r="D1" s="225"/>
      <c r="E1" s="225"/>
      <c r="F1" s="225"/>
      <c r="G1" s="225"/>
      <c r="H1" s="225"/>
      <c r="I1" s="225"/>
      <c r="J1" s="225"/>
      <c r="K1" s="225"/>
    </row>
    <row r="2" spans="1:11" x14ac:dyDescent="0.25">
      <c r="A2" s="51"/>
      <c r="B2" s="207" t="s">
        <v>47</v>
      </c>
      <c r="C2" s="207"/>
      <c r="D2" s="207"/>
      <c r="E2" s="207"/>
    </row>
    <row r="4" spans="1:11" x14ac:dyDescent="0.25">
      <c r="B4" s="181" t="s">
        <v>2</v>
      </c>
      <c r="C4" s="182"/>
      <c r="D4" s="181" t="s">
        <v>3</v>
      </c>
      <c r="E4" s="182"/>
      <c r="F4" s="181" t="s">
        <v>45</v>
      </c>
      <c r="G4" s="178"/>
      <c r="H4" s="178"/>
      <c r="I4" s="178"/>
      <c r="J4" s="178"/>
      <c r="K4" s="182"/>
    </row>
    <row r="5" spans="1:11" x14ac:dyDescent="0.25">
      <c r="B5" s="211" t="str">
        <f>DADOS!$C$5</f>
        <v>SDA.2612</v>
      </c>
      <c r="C5" s="212"/>
      <c r="D5" s="211" t="str">
        <f>DADOS!$C$6</f>
        <v>A</v>
      </c>
      <c r="E5" s="212"/>
      <c r="F5" s="211" t="str">
        <f>DADOS!$C$20</f>
        <v>SÃO DOMINGOS DO ARAGUAIA/PA</v>
      </c>
      <c r="G5" s="213"/>
      <c r="H5" s="213"/>
      <c r="I5" s="213"/>
      <c r="J5" s="213"/>
      <c r="K5" s="212"/>
    </row>
    <row r="7" spans="1:11" x14ac:dyDescent="0.25">
      <c r="B7" s="4" t="s">
        <v>4</v>
      </c>
      <c r="K7" s="51"/>
    </row>
    <row r="8" spans="1:11" x14ac:dyDescent="0.25">
      <c r="B8" s="217" t="str">
        <f>DADOS!$C$3</f>
        <v>CONSTRUÇÃO DE 20 CASAS TÉRREAS - PROGRAMA MINHA CASA MINHA VIDA - 2A ETAPA</v>
      </c>
      <c r="C8" s="218"/>
      <c r="D8" s="218"/>
      <c r="E8" s="218"/>
      <c r="F8" s="218"/>
      <c r="G8" s="218"/>
      <c r="H8" s="218"/>
      <c r="I8" s="218"/>
      <c r="J8" s="218"/>
      <c r="K8" s="219"/>
    </row>
    <row r="9" spans="1:11" x14ac:dyDescent="0.25">
      <c r="B9" s="211"/>
      <c r="C9" s="213"/>
      <c r="D9" s="213"/>
      <c r="E9" s="213"/>
      <c r="F9" s="213"/>
      <c r="G9" s="213"/>
      <c r="H9" s="213"/>
      <c r="I9" s="213"/>
      <c r="J9" s="213"/>
      <c r="K9" s="212"/>
    </row>
    <row r="11" spans="1:11" x14ac:dyDescent="0.25">
      <c r="B11" s="215" t="s">
        <v>43</v>
      </c>
      <c r="C11" s="215"/>
      <c r="D11" s="215"/>
      <c r="E11" s="215"/>
      <c r="F11" s="215"/>
      <c r="G11" s="215"/>
      <c r="H11" s="215"/>
      <c r="I11" s="215"/>
      <c r="J11" s="216">
        <v>1</v>
      </c>
      <c r="K11" s="216"/>
    </row>
    <row r="12" spans="1:11" x14ac:dyDescent="0.25">
      <c r="B12" s="215" t="s">
        <v>44</v>
      </c>
      <c r="C12" s="215"/>
      <c r="D12" s="215"/>
      <c r="E12" s="215"/>
      <c r="F12" s="215"/>
      <c r="G12" s="215"/>
      <c r="H12" s="215"/>
      <c r="I12" s="215"/>
      <c r="J12" s="216">
        <v>0.05</v>
      </c>
      <c r="K12" s="216"/>
    </row>
    <row r="14" spans="1:11" ht="15.6" x14ac:dyDescent="0.3">
      <c r="B14" s="214" t="s">
        <v>10</v>
      </c>
      <c r="C14" s="214"/>
      <c r="D14" s="214"/>
      <c r="E14" s="214"/>
      <c r="F14" s="214"/>
      <c r="G14" s="214"/>
      <c r="H14" s="214"/>
      <c r="I14" s="214"/>
      <c r="J14" s="214"/>
      <c r="K14" s="214"/>
    </row>
    <row r="16" spans="1:11" x14ac:dyDescent="0.25">
      <c r="B16" s="181" t="s">
        <v>48</v>
      </c>
      <c r="C16" s="178"/>
      <c r="D16" s="178"/>
      <c r="E16" s="178"/>
      <c r="F16" s="178"/>
      <c r="G16" s="178"/>
      <c r="H16" s="178"/>
      <c r="I16" s="178"/>
      <c r="J16" s="178"/>
      <c r="K16" s="182"/>
    </row>
    <row r="17" spans="2:11" x14ac:dyDescent="0.25">
      <c r="B17" s="208" t="s">
        <v>102</v>
      </c>
      <c r="C17" s="209"/>
      <c r="D17" s="209"/>
      <c r="E17" s="209"/>
      <c r="F17" s="209"/>
      <c r="G17" s="209"/>
      <c r="H17" s="209"/>
      <c r="I17" s="209"/>
      <c r="J17" s="209"/>
      <c r="K17" s="210"/>
    </row>
    <row r="19" spans="2:11" ht="26.4" customHeight="1" x14ac:dyDescent="0.25">
      <c r="B19" s="175" t="s">
        <v>49</v>
      </c>
      <c r="C19" s="175"/>
      <c r="D19" s="175"/>
      <c r="E19" s="175"/>
      <c r="F19" s="175"/>
      <c r="G19" s="175"/>
      <c r="H19" s="175"/>
      <c r="I19" s="175"/>
      <c r="J19" s="10" t="s">
        <v>50</v>
      </c>
      <c r="K19" s="26" t="s">
        <v>51</v>
      </c>
    </row>
    <row r="20" spans="2:11" s="54" customFormat="1" ht="15" customHeight="1" x14ac:dyDescent="0.3">
      <c r="B20" s="220" t="s">
        <v>52</v>
      </c>
      <c r="C20" s="220"/>
      <c r="D20" s="220"/>
      <c r="E20" s="220"/>
      <c r="F20" s="220"/>
      <c r="G20" s="220"/>
      <c r="H20" s="220"/>
      <c r="I20" s="220"/>
      <c r="J20" s="53" t="s">
        <v>61</v>
      </c>
      <c r="K20" s="95">
        <v>0.03</v>
      </c>
    </row>
    <row r="21" spans="2:11" s="54" customFormat="1" ht="15" customHeight="1" x14ac:dyDescent="0.3">
      <c r="B21" s="220" t="s">
        <v>53</v>
      </c>
      <c r="C21" s="220"/>
      <c r="D21" s="220"/>
      <c r="E21" s="220"/>
      <c r="F21" s="220"/>
      <c r="G21" s="220"/>
      <c r="H21" s="220"/>
      <c r="I21" s="220"/>
      <c r="J21" s="53" t="s">
        <v>62</v>
      </c>
      <c r="K21" s="95">
        <v>8.0000000000000002E-3</v>
      </c>
    </row>
    <row r="22" spans="2:11" s="54" customFormat="1" ht="15" customHeight="1" x14ac:dyDescent="0.3">
      <c r="B22" s="220" t="s">
        <v>54</v>
      </c>
      <c r="C22" s="220"/>
      <c r="D22" s="220"/>
      <c r="E22" s="220"/>
      <c r="F22" s="220"/>
      <c r="G22" s="220"/>
      <c r="H22" s="220"/>
      <c r="I22" s="220"/>
      <c r="J22" s="53" t="s">
        <v>63</v>
      </c>
      <c r="K22" s="95">
        <v>9.7000000000000003E-3</v>
      </c>
    </row>
    <row r="23" spans="2:11" s="54" customFormat="1" ht="15" customHeight="1" x14ac:dyDescent="0.3">
      <c r="B23" s="220" t="s">
        <v>55</v>
      </c>
      <c r="C23" s="220"/>
      <c r="D23" s="220"/>
      <c r="E23" s="220"/>
      <c r="F23" s="220"/>
      <c r="G23" s="220"/>
      <c r="H23" s="220"/>
      <c r="I23" s="220"/>
      <c r="J23" s="53" t="s">
        <v>64</v>
      </c>
      <c r="K23" s="95">
        <v>5.8999999999999999E-3</v>
      </c>
    </row>
    <row r="24" spans="2:11" s="54" customFormat="1" ht="15" customHeight="1" x14ac:dyDescent="0.3">
      <c r="B24" s="220" t="s">
        <v>56</v>
      </c>
      <c r="C24" s="220"/>
      <c r="D24" s="220"/>
      <c r="E24" s="220"/>
      <c r="F24" s="220"/>
      <c r="G24" s="220"/>
      <c r="H24" s="220"/>
      <c r="I24" s="220"/>
      <c r="J24" s="53" t="s">
        <v>65</v>
      </c>
      <c r="K24" s="95">
        <v>6.1600000000000002E-2</v>
      </c>
    </row>
    <row r="25" spans="2:11" s="54" customFormat="1" ht="15" customHeight="1" x14ac:dyDescent="0.3">
      <c r="B25" s="220" t="s">
        <v>57</v>
      </c>
      <c r="C25" s="220"/>
      <c r="D25" s="220"/>
      <c r="E25" s="220"/>
      <c r="F25" s="220"/>
      <c r="G25" s="220"/>
      <c r="H25" s="220"/>
      <c r="I25" s="220"/>
      <c r="J25" s="53" t="s">
        <v>66</v>
      </c>
      <c r="K25" s="95">
        <v>3.6499999999999998E-2</v>
      </c>
    </row>
    <row r="26" spans="2:11" s="54" customFormat="1" ht="15" customHeight="1" x14ac:dyDescent="0.3">
      <c r="B26" s="220" t="s">
        <v>58</v>
      </c>
      <c r="C26" s="220"/>
      <c r="D26" s="220"/>
      <c r="E26" s="220"/>
      <c r="F26" s="220"/>
      <c r="G26" s="220"/>
      <c r="H26" s="220"/>
      <c r="I26" s="220"/>
      <c r="J26" s="53" t="s">
        <v>67</v>
      </c>
      <c r="K26" s="95">
        <v>0.05</v>
      </c>
    </row>
    <row r="27" spans="2:11" s="54" customFormat="1" ht="15" customHeight="1" x14ac:dyDescent="0.3">
      <c r="B27" s="220" t="s">
        <v>59</v>
      </c>
      <c r="C27" s="220"/>
      <c r="D27" s="220"/>
      <c r="E27" s="220"/>
      <c r="F27" s="220"/>
      <c r="G27" s="220"/>
      <c r="H27" s="220"/>
      <c r="I27" s="220"/>
      <c r="J27" s="53" t="s">
        <v>68</v>
      </c>
      <c r="K27" s="95">
        <v>3.6000000000000004E-2</v>
      </c>
    </row>
    <row r="28" spans="2:11" s="54" customFormat="1" ht="15" customHeight="1" x14ac:dyDescent="0.3">
      <c r="B28" s="220" t="s">
        <v>60</v>
      </c>
      <c r="C28" s="220"/>
      <c r="D28" s="220"/>
      <c r="E28" s="220"/>
      <c r="F28" s="220"/>
      <c r="G28" s="220"/>
      <c r="H28" s="220"/>
      <c r="I28" s="220"/>
      <c r="J28" s="53" t="s">
        <v>69</v>
      </c>
      <c r="K28" s="96">
        <v>0.22470000000000001</v>
      </c>
    </row>
    <row r="29" spans="2:11" x14ac:dyDescent="0.25">
      <c r="B29" s="221" t="s">
        <v>100</v>
      </c>
      <c r="C29" s="222"/>
      <c r="D29" s="222"/>
      <c r="E29" s="222"/>
      <c r="F29" s="222"/>
      <c r="G29" s="222"/>
      <c r="H29" s="222"/>
      <c r="I29" s="223"/>
      <c r="J29" s="98" t="s">
        <v>101</v>
      </c>
      <c r="K29" s="97">
        <v>0.27500000000000002</v>
      </c>
    </row>
    <row r="33" spans="2:11" x14ac:dyDescent="0.25">
      <c r="C33" s="244" t="s">
        <v>70</v>
      </c>
      <c r="D33" s="244"/>
      <c r="E33" s="244"/>
      <c r="F33" s="244"/>
      <c r="G33" s="244"/>
      <c r="H33" s="244"/>
      <c r="I33" s="244"/>
    </row>
    <row r="34" spans="2:11" ht="19.95" customHeight="1" x14ac:dyDescent="0.25">
      <c r="D34" s="245" t="s">
        <v>71</v>
      </c>
      <c r="E34" s="205" t="s">
        <v>72</v>
      </c>
      <c r="F34" s="205"/>
      <c r="G34" s="205"/>
      <c r="H34" s="205"/>
      <c r="I34" s="247">
        <v>-1</v>
      </c>
    </row>
    <row r="35" spans="2:11" ht="19.95" customHeight="1" x14ac:dyDescent="0.25">
      <c r="D35" s="245"/>
      <c r="E35" s="246" t="s">
        <v>73</v>
      </c>
      <c r="F35" s="246"/>
      <c r="G35" s="246"/>
      <c r="H35" s="246"/>
      <c r="I35" s="247"/>
    </row>
    <row r="37" spans="2:11" x14ac:dyDescent="0.25">
      <c r="B37" s="227" t="s">
        <v>74</v>
      </c>
      <c r="C37" s="228"/>
      <c r="D37" s="228"/>
      <c r="E37" s="228"/>
      <c r="F37" s="228"/>
      <c r="G37" s="228"/>
      <c r="H37" s="228"/>
      <c r="I37" s="228"/>
      <c r="J37" s="228"/>
      <c r="K37" s="229"/>
    </row>
    <row r="38" spans="2:11" x14ac:dyDescent="0.25">
      <c r="B38" s="230"/>
      <c r="C38" s="231"/>
      <c r="D38" s="231"/>
      <c r="E38" s="231"/>
      <c r="F38" s="231"/>
      <c r="G38" s="231"/>
      <c r="H38" s="231"/>
      <c r="I38" s="231"/>
      <c r="J38" s="231"/>
      <c r="K38" s="232"/>
    </row>
    <row r="40" spans="2:11" x14ac:dyDescent="0.25">
      <c r="B40" s="227" t="s">
        <v>75</v>
      </c>
      <c r="C40" s="228"/>
      <c r="D40" s="228"/>
      <c r="E40" s="228"/>
      <c r="F40" s="228"/>
      <c r="G40" s="228"/>
      <c r="H40" s="228"/>
      <c r="I40" s="228"/>
      <c r="J40" s="228"/>
      <c r="K40" s="229"/>
    </row>
    <row r="41" spans="2:11" x14ac:dyDescent="0.25">
      <c r="B41" s="230"/>
      <c r="C41" s="231"/>
      <c r="D41" s="231"/>
      <c r="E41" s="231"/>
      <c r="F41" s="231"/>
      <c r="G41" s="231"/>
      <c r="H41" s="231"/>
      <c r="I41" s="231"/>
      <c r="J41" s="231"/>
      <c r="K41" s="232"/>
    </row>
    <row r="43" spans="2:11" x14ac:dyDescent="0.25">
      <c r="B43" s="3" t="s">
        <v>76</v>
      </c>
    </row>
    <row r="44" spans="2:11" x14ac:dyDescent="0.25">
      <c r="B44" s="233"/>
      <c r="C44" s="234"/>
      <c r="D44" s="234"/>
      <c r="E44" s="234"/>
      <c r="F44" s="234"/>
      <c r="G44" s="234"/>
      <c r="H44" s="234"/>
      <c r="I44" s="234"/>
      <c r="J44" s="234"/>
      <c r="K44" s="235"/>
    </row>
    <row r="45" spans="2:11" x14ac:dyDescent="0.25">
      <c r="B45" s="236"/>
      <c r="C45" s="237"/>
      <c r="D45" s="237"/>
      <c r="E45" s="237"/>
      <c r="F45" s="237"/>
      <c r="G45" s="237"/>
      <c r="H45" s="237"/>
      <c r="I45" s="237"/>
      <c r="J45" s="237"/>
      <c r="K45" s="238"/>
    </row>
    <row r="46" spans="2:11" x14ac:dyDescent="0.25">
      <c r="B46" s="239"/>
      <c r="C46" s="240"/>
      <c r="D46" s="240"/>
      <c r="E46" s="240"/>
      <c r="F46" s="240"/>
      <c r="G46" s="240"/>
      <c r="H46" s="240"/>
      <c r="I46" s="240"/>
      <c r="J46" s="240"/>
      <c r="K46" s="241"/>
    </row>
    <row r="48" spans="2:11" x14ac:dyDescent="0.25">
      <c r="B48" s="242" t="str">
        <f>$F$5</f>
        <v>SÃO DOMINGOS DO ARAGUAIA/PA</v>
      </c>
      <c r="C48" s="242"/>
      <c r="D48" s="242"/>
      <c r="E48" s="242"/>
      <c r="H48" s="243">
        <f>DADOS!$C$7</f>
        <v>46094</v>
      </c>
      <c r="I48" s="243"/>
      <c r="J48" s="243"/>
      <c r="K48" s="243"/>
    </row>
    <row r="49" spans="2:8" x14ac:dyDescent="0.25">
      <c r="B49" s="2" t="s">
        <v>40</v>
      </c>
      <c r="H49" s="2" t="s">
        <v>42</v>
      </c>
    </row>
    <row r="51" spans="2:8" x14ac:dyDescent="0.25">
      <c r="B51" s="163"/>
      <c r="C51" s="163"/>
      <c r="D51" s="163"/>
      <c r="E51" s="163"/>
    </row>
    <row r="52" spans="2:8" x14ac:dyDescent="0.25">
      <c r="B52" s="3" t="s">
        <v>41</v>
      </c>
    </row>
    <row r="53" spans="2:8" x14ac:dyDescent="0.25">
      <c r="B53" s="2" t="s">
        <v>33</v>
      </c>
      <c r="C53" s="226" t="str">
        <f>DADOS!$C$17</f>
        <v>CLAUDIO EDUARDO BARBOSA CUNHA</v>
      </c>
      <c r="D53" s="226"/>
      <c r="E53" s="226"/>
    </row>
    <row r="54" spans="2:8" x14ac:dyDescent="0.25">
      <c r="B54" s="2" t="s">
        <v>34</v>
      </c>
      <c r="C54" s="226">
        <f>DADOS!$C$18</f>
        <v>2618350774</v>
      </c>
      <c r="D54" s="226"/>
      <c r="E54" s="226"/>
    </row>
    <row r="55" spans="2:8" x14ac:dyDescent="0.25">
      <c r="B55" s="2" t="s">
        <v>35</v>
      </c>
      <c r="C55" s="226" t="str">
        <f>DADOS!$C$19</f>
        <v>PA20261493420</v>
      </c>
      <c r="D55" s="226"/>
      <c r="E55" s="226"/>
    </row>
  </sheetData>
  <mergeCells count="41">
    <mergeCell ref="B1:K1"/>
    <mergeCell ref="C53:E53"/>
    <mergeCell ref="C54:E54"/>
    <mergeCell ref="C55:E55"/>
    <mergeCell ref="B37:K38"/>
    <mergeCell ref="B40:K41"/>
    <mergeCell ref="B44:K46"/>
    <mergeCell ref="B48:E48"/>
    <mergeCell ref="H48:K48"/>
    <mergeCell ref="B51:E51"/>
    <mergeCell ref="C33:I33"/>
    <mergeCell ref="D34:D35"/>
    <mergeCell ref="E34:H34"/>
    <mergeCell ref="E35:H35"/>
    <mergeCell ref="I34:I35"/>
    <mergeCell ref="B24:I24"/>
    <mergeCell ref="B26:I26"/>
    <mergeCell ref="B27:I27"/>
    <mergeCell ref="B28:I28"/>
    <mergeCell ref="B29:I29"/>
    <mergeCell ref="B20:I20"/>
    <mergeCell ref="B21:I21"/>
    <mergeCell ref="B22:I22"/>
    <mergeCell ref="B25:I25"/>
    <mergeCell ref="B23:I23"/>
    <mergeCell ref="B2:E2"/>
    <mergeCell ref="B16:K16"/>
    <mergeCell ref="B17:K17"/>
    <mergeCell ref="B19:I19"/>
    <mergeCell ref="B4:C4"/>
    <mergeCell ref="D4:E4"/>
    <mergeCell ref="F4:K4"/>
    <mergeCell ref="B5:C5"/>
    <mergeCell ref="D5:E5"/>
    <mergeCell ref="F5:K5"/>
    <mergeCell ref="B14:K14"/>
    <mergeCell ref="B11:I11"/>
    <mergeCell ref="J11:K11"/>
    <mergeCell ref="B12:I12"/>
    <mergeCell ref="J12:K12"/>
    <mergeCell ref="B8:K9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D7D75-D11A-4B33-8AD0-6A96D56A02C5}">
  <sheetPr filterMode="1"/>
  <dimension ref="A1:L229"/>
  <sheetViews>
    <sheetView showGridLines="0" view="pageBreakPreview" zoomScale="85" zoomScaleNormal="100" zoomScaleSheetLayoutView="85" workbookViewId="0">
      <pane ySplit="12" topLeftCell="A204" activePane="bottomLeft" state="frozen"/>
      <selection pane="bottomLeft" activeCell="E208" sqref="E208"/>
    </sheetView>
  </sheetViews>
  <sheetFormatPr defaultColWidth="8.88671875" defaultRowHeight="13.8" x14ac:dyDescent="0.25"/>
  <cols>
    <col min="1" max="1" width="8.88671875" style="38"/>
    <col min="2" max="2" width="14.109375" style="1" customWidth="1"/>
    <col min="3" max="4" width="17.44140625" style="1" customWidth="1"/>
    <col min="5" max="5" width="73" style="1" customWidth="1"/>
    <col min="6" max="6" width="11.88671875" style="1" customWidth="1"/>
    <col min="7" max="8" width="16.33203125" style="1" customWidth="1"/>
    <col min="9" max="9" width="11.88671875" style="1" customWidth="1"/>
    <col min="10" max="10" width="16.33203125" style="1" customWidth="1"/>
    <col min="11" max="11" width="17.44140625" style="1" customWidth="1"/>
    <col min="12" max="16384" width="8.88671875" style="1"/>
  </cols>
  <sheetData>
    <row r="1" spans="1:12" ht="4.95" customHeight="1" x14ac:dyDescent="0.25"/>
    <row r="2" spans="1:12" x14ac:dyDescent="0.25">
      <c r="B2" s="176" t="s">
        <v>0</v>
      </c>
      <c r="C2" s="177"/>
      <c r="D2" s="177"/>
      <c r="E2" s="177"/>
      <c r="F2" s="177"/>
      <c r="G2" s="177"/>
      <c r="H2" s="177"/>
      <c r="I2" s="258"/>
      <c r="J2" s="248" t="s">
        <v>6</v>
      </c>
      <c r="K2" s="249"/>
    </row>
    <row r="3" spans="1:12" x14ac:dyDescent="0.25">
      <c r="B3" s="6" t="s">
        <v>1</v>
      </c>
      <c r="C3" s="7"/>
      <c r="H3" s="9"/>
      <c r="I3" s="11"/>
      <c r="J3" s="85" t="s">
        <v>7</v>
      </c>
      <c r="K3" s="86" t="s">
        <v>8</v>
      </c>
    </row>
    <row r="4" spans="1:12" ht="4.95" customHeight="1" x14ac:dyDescent="0.25">
      <c r="B4" s="7"/>
      <c r="C4" s="7"/>
      <c r="H4" s="27"/>
      <c r="I4" s="27"/>
      <c r="J4" s="87"/>
      <c r="K4" s="88"/>
    </row>
    <row r="5" spans="1:12" x14ac:dyDescent="0.25">
      <c r="A5" s="39"/>
      <c r="B5" s="8" t="s">
        <v>2</v>
      </c>
      <c r="C5" s="9" t="s">
        <v>3</v>
      </c>
      <c r="D5" s="13" t="s">
        <v>9</v>
      </c>
      <c r="E5" s="14" t="s">
        <v>4</v>
      </c>
      <c r="H5" s="28"/>
      <c r="I5" s="117"/>
      <c r="J5" s="116" t="str">
        <f>DADOS!$B$11</f>
        <v>SINAPI</v>
      </c>
      <c r="K5" s="115">
        <f>DADOS!$C$11</f>
        <v>46023</v>
      </c>
    </row>
    <row r="6" spans="1:12" x14ac:dyDescent="0.25">
      <c r="A6" s="39"/>
      <c r="B6" s="20" t="str">
        <f>DADOS!$C$5</f>
        <v>SDA.2612</v>
      </c>
      <c r="C6" s="21" t="str">
        <f>DADOS!$C$6</f>
        <v>A</v>
      </c>
      <c r="D6" s="22">
        <f>DADOS!$C$7</f>
        <v>46094</v>
      </c>
      <c r="E6" s="250" t="str">
        <f>DADOS!$C$3</f>
        <v>CONSTRUÇÃO DE 20 CASAS TÉRREAS - PROGRAMA MINHA CASA MINHA VIDA - 2A ETAPA</v>
      </c>
      <c r="F6" s="242"/>
      <c r="G6" s="242"/>
      <c r="H6" s="242"/>
      <c r="I6" s="251"/>
      <c r="J6" s="152">
        <f>DADOS!$B$12</f>
        <v>0</v>
      </c>
      <c r="K6" s="153">
        <f>DADOS!$C$12</f>
        <v>0</v>
      </c>
    </row>
    <row r="7" spans="1:12" ht="4.95" customHeight="1" x14ac:dyDescent="0.25">
      <c r="E7" s="15"/>
      <c r="H7" s="28"/>
      <c r="I7" s="28"/>
      <c r="J7" s="89"/>
      <c r="K7" s="92"/>
    </row>
    <row r="8" spans="1:12" x14ac:dyDescent="0.25">
      <c r="A8" s="39"/>
      <c r="B8" s="12" t="s">
        <v>10</v>
      </c>
      <c r="C8" s="9" t="s">
        <v>11</v>
      </c>
      <c r="D8" s="12" t="s">
        <v>12</v>
      </c>
      <c r="E8" s="14" t="s">
        <v>5</v>
      </c>
      <c r="H8" s="28"/>
      <c r="I8" s="117"/>
      <c r="J8" s="116">
        <f>DADOS!B13</f>
        <v>0</v>
      </c>
      <c r="K8" s="90">
        <f>DADOS!$C$13</f>
        <v>0</v>
      </c>
    </row>
    <row r="9" spans="1:12" x14ac:dyDescent="0.25">
      <c r="A9" s="39"/>
      <c r="B9" s="75">
        <f>BDI!$K$29</f>
        <v>0.27500000000000002</v>
      </c>
      <c r="C9" s="76">
        <v>0</v>
      </c>
      <c r="D9" s="76">
        <v>0</v>
      </c>
      <c r="E9" s="250" t="str">
        <f>DADOS!$C$4</f>
        <v>RESIDENCIAL PARANÁ - SÃO DOMINGOS DO ARAGUAIA</v>
      </c>
      <c r="F9" s="242"/>
      <c r="G9" s="242"/>
      <c r="H9" s="242"/>
      <c r="I9" s="251"/>
      <c r="J9" s="118">
        <f>DADOS!$B$14</f>
        <v>0</v>
      </c>
      <c r="K9" s="91">
        <f>DADOS!$C$14</f>
        <v>0</v>
      </c>
    </row>
    <row r="10" spans="1:12" ht="7.2" customHeight="1" x14ac:dyDescent="0.25"/>
    <row r="11" spans="1:12" ht="26.4" customHeight="1" x14ac:dyDescent="0.3">
      <c r="A11" s="37" t="s">
        <v>32</v>
      </c>
      <c r="B11" s="29" t="s">
        <v>22</v>
      </c>
      <c r="C11" s="29" t="s">
        <v>23</v>
      </c>
      <c r="D11" s="29" t="s">
        <v>24</v>
      </c>
      <c r="E11" s="29" t="s">
        <v>25</v>
      </c>
      <c r="F11" s="29" t="s">
        <v>26</v>
      </c>
      <c r="G11" s="29" t="s">
        <v>27</v>
      </c>
      <c r="H11" s="29" t="s">
        <v>28</v>
      </c>
      <c r="I11" s="29" t="s">
        <v>29</v>
      </c>
      <c r="J11" s="29" t="s">
        <v>30</v>
      </c>
      <c r="K11" s="29" t="s">
        <v>31</v>
      </c>
      <c r="L11"/>
    </row>
    <row r="12" spans="1:12" ht="14.4" hidden="1" customHeight="1" x14ac:dyDescent="0.25">
      <c r="B12" s="256" t="str">
        <f>$E$6</f>
        <v>CONSTRUÇÃO DE 20 CASAS TÉRREAS - PROGRAMA MINHA CASA MINHA VIDA - 2A ETAPA</v>
      </c>
      <c r="C12" s="257"/>
      <c r="D12" s="257"/>
      <c r="E12" s="257"/>
      <c r="F12" s="257"/>
      <c r="G12" s="257"/>
      <c r="H12" s="257"/>
      <c r="I12" s="257"/>
      <c r="J12" s="257"/>
      <c r="K12" s="119">
        <v>3112597.2299999986</v>
      </c>
    </row>
    <row r="13" spans="1:12" hidden="1" x14ac:dyDescent="0.25">
      <c r="A13" s="38" t="s">
        <v>130</v>
      </c>
      <c r="B13" s="32" t="s">
        <v>116</v>
      </c>
      <c r="C13" s="33" t="s">
        <v>98</v>
      </c>
      <c r="D13" s="34"/>
      <c r="E13" s="35" t="s">
        <v>156</v>
      </c>
      <c r="F13" s="34" t="s">
        <v>283</v>
      </c>
      <c r="G13" s="42">
        <v>0</v>
      </c>
      <c r="H13" s="36"/>
      <c r="I13" s="33" t="s">
        <v>10</v>
      </c>
      <c r="J13" s="42">
        <v>0</v>
      </c>
      <c r="K13" s="40">
        <v>190468.23</v>
      </c>
    </row>
    <row r="14" spans="1:12" hidden="1" x14ac:dyDescent="0.25">
      <c r="A14" s="38" t="s">
        <v>131</v>
      </c>
      <c r="B14" s="32" t="s">
        <v>117</v>
      </c>
      <c r="C14" s="33" t="s">
        <v>98</v>
      </c>
      <c r="D14" s="34"/>
      <c r="E14" s="35" t="s">
        <v>284</v>
      </c>
      <c r="F14" s="34" t="s">
        <v>283</v>
      </c>
      <c r="G14" s="42">
        <v>0</v>
      </c>
      <c r="H14" s="36"/>
      <c r="I14" s="33" t="s">
        <v>10</v>
      </c>
      <c r="J14" s="42">
        <v>0</v>
      </c>
      <c r="K14" s="40">
        <v>74395.42</v>
      </c>
    </row>
    <row r="15" spans="1:12" ht="26.4" x14ac:dyDescent="0.25">
      <c r="A15" s="38" t="s">
        <v>143</v>
      </c>
      <c r="B15" s="32" t="s">
        <v>285</v>
      </c>
      <c r="C15" s="33" t="s">
        <v>155</v>
      </c>
      <c r="D15" s="34" t="s">
        <v>109</v>
      </c>
      <c r="E15" s="35" t="s">
        <v>164</v>
      </c>
      <c r="F15" s="34" t="s">
        <v>103</v>
      </c>
      <c r="G15" s="42">
        <v>2</v>
      </c>
      <c r="H15" s="36">
        <v>15967.76</v>
      </c>
      <c r="I15" s="33" t="s">
        <v>10</v>
      </c>
      <c r="J15" s="42">
        <v>20151.310000000001</v>
      </c>
      <c r="K15" s="40">
        <v>40302.620000000003</v>
      </c>
    </row>
    <row r="16" spans="1:12" ht="26.4" x14ac:dyDescent="0.25">
      <c r="A16" s="38" t="s">
        <v>143</v>
      </c>
      <c r="B16" s="32" t="s">
        <v>286</v>
      </c>
      <c r="C16" s="33" t="s">
        <v>98</v>
      </c>
      <c r="D16" s="34" t="s">
        <v>287</v>
      </c>
      <c r="E16" s="35" t="s">
        <v>288</v>
      </c>
      <c r="F16" s="34" t="s">
        <v>106</v>
      </c>
      <c r="G16" s="42">
        <v>320</v>
      </c>
      <c r="H16" s="36">
        <v>84.42</v>
      </c>
      <c r="I16" s="33" t="s">
        <v>10</v>
      </c>
      <c r="J16" s="42">
        <v>106.54</v>
      </c>
      <c r="K16" s="40">
        <v>34092.800000000003</v>
      </c>
    </row>
    <row r="17" spans="1:11" hidden="1" x14ac:dyDescent="0.25">
      <c r="A17" s="38" t="s">
        <v>131</v>
      </c>
      <c r="B17" s="32" t="s">
        <v>118</v>
      </c>
      <c r="C17" s="33" t="s">
        <v>98</v>
      </c>
      <c r="D17" s="34"/>
      <c r="E17" s="35" t="s">
        <v>157</v>
      </c>
      <c r="F17" s="34" t="s">
        <v>283</v>
      </c>
      <c r="G17" s="42">
        <v>0</v>
      </c>
      <c r="H17" s="36">
        <v>0</v>
      </c>
      <c r="I17" s="33" t="s">
        <v>10</v>
      </c>
      <c r="J17" s="42">
        <v>0</v>
      </c>
      <c r="K17" s="40">
        <v>32764.02</v>
      </c>
    </row>
    <row r="18" spans="1:11" ht="26.4" x14ac:dyDescent="0.25">
      <c r="A18" s="38" t="s">
        <v>143</v>
      </c>
      <c r="B18" s="32" t="s">
        <v>289</v>
      </c>
      <c r="C18" s="33" t="s">
        <v>98</v>
      </c>
      <c r="D18" s="34" t="s">
        <v>290</v>
      </c>
      <c r="E18" s="35" t="s">
        <v>291</v>
      </c>
      <c r="F18" s="34" t="s">
        <v>107</v>
      </c>
      <c r="G18" s="42">
        <v>10</v>
      </c>
      <c r="H18" s="36">
        <v>473.84</v>
      </c>
      <c r="I18" s="33" t="s">
        <v>10</v>
      </c>
      <c r="J18" s="42">
        <v>597.99</v>
      </c>
      <c r="K18" s="40">
        <v>5979.9</v>
      </c>
    </row>
    <row r="19" spans="1:11" x14ac:dyDescent="0.25">
      <c r="A19" s="38" t="s">
        <v>143</v>
      </c>
      <c r="B19" s="32" t="s">
        <v>292</v>
      </c>
      <c r="C19" s="33" t="s">
        <v>155</v>
      </c>
      <c r="D19" s="34" t="s">
        <v>110</v>
      </c>
      <c r="E19" s="35" t="s">
        <v>173</v>
      </c>
      <c r="F19" s="34" t="s">
        <v>107</v>
      </c>
      <c r="G19" s="42">
        <v>12</v>
      </c>
      <c r="H19" s="36">
        <v>295.92</v>
      </c>
      <c r="I19" s="33" t="s">
        <v>10</v>
      </c>
      <c r="J19" s="42">
        <v>373.45</v>
      </c>
      <c r="K19" s="40">
        <v>4481.3999999999996</v>
      </c>
    </row>
    <row r="20" spans="1:11" x14ac:dyDescent="0.25">
      <c r="A20" s="38" t="s">
        <v>143</v>
      </c>
      <c r="B20" s="32" t="s">
        <v>293</v>
      </c>
      <c r="C20" s="33" t="s">
        <v>155</v>
      </c>
      <c r="D20" s="34" t="s">
        <v>111</v>
      </c>
      <c r="E20" s="35" t="s">
        <v>232</v>
      </c>
      <c r="F20" s="34" t="s">
        <v>107</v>
      </c>
      <c r="G20" s="42">
        <v>12</v>
      </c>
      <c r="H20" s="36">
        <v>761.51</v>
      </c>
      <c r="I20" s="33" t="s">
        <v>10</v>
      </c>
      <c r="J20" s="42">
        <v>961.03</v>
      </c>
      <c r="K20" s="40">
        <v>11532.36</v>
      </c>
    </row>
    <row r="21" spans="1:11" ht="26.4" x14ac:dyDescent="0.25">
      <c r="A21" s="38" t="s">
        <v>143</v>
      </c>
      <c r="B21" s="32" t="s">
        <v>294</v>
      </c>
      <c r="C21" s="33" t="s">
        <v>155</v>
      </c>
      <c r="D21" s="34" t="s">
        <v>113</v>
      </c>
      <c r="E21" s="35" t="s">
        <v>253</v>
      </c>
      <c r="F21" s="34" t="s">
        <v>107</v>
      </c>
      <c r="G21" s="42">
        <v>18</v>
      </c>
      <c r="H21" s="36">
        <v>373.39</v>
      </c>
      <c r="I21" s="33" t="s">
        <v>10</v>
      </c>
      <c r="J21" s="42">
        <v>471.22</v>
      </c>
      <c r="K21" s="40">
        <v>8481.9599999999991</v>
      </c>
    </row>
    <row r="22" spans="1:11" ht="26.4" x14ac:dyDescent="0.25">
      <c r="A22" s="38" t="s">
        <v>143</v>
      </c>
      <c r="B22" s="32" t="s">
        <v>295</v>
      </c>
      <c r="C22" s="33" t="s">
        <v>155</v>
      </c>
      <c r="D22" s="34" t="s">
        <v>114</v>
      </c>
      <c r="E22" s="35" t="s">
        <v>254</v>
      </c>
      <c r="F22" s="34" t="s">
        <v>103</v>
      </c>
      <c r="G22" s="42">
        <v>1</v>
      </c>
      <c r="H22" s="36">
        <v>1813.31</v>
      </c>
      <c r="I22" s="33" t="s">
        <v>10</v>
      </c>
      <c r="J22" s="42">
        <v>2288.4</v>
      </c>
      <c r="K22" s="40">
        <v>2288.4</v>
      </c>
    </row>
    <row r="23" spans="1:11" hidden="1" x14ac:dyDescent="0.25">
      <c r="A23" s="38" t="s">
        <v>131</v>
      </c>
      <c r="B23" s="32" t="s">
        <v>133</v>
      </c>
      <c r="C23" s="33" t="s">
        <v>155</v>
      </c>
      <c r="D23" s="34" t="s">
        <v>134</v>
      </c>
      <c r="E23" s="35" t="s">
        <v>158</v>
      </c>
      <c r="F23" s="34" t="s">
        <v>283</v>
      </c>
      <c r="G23" s="42">
        <v>0</v>
      </c>
      <c r="H23" s="36">
        <v>0</v>
      </c>
      <c r="I23" s="33" t="s">
        <v>10</v>
      </c>
      <c r="J23" s="42">
        <v>0</v>
      </c>
      <c r="K23" s="40">
        <v>83308.789999999994</v>
      </c>
    </row>
    <row r="24" spans="1:11" x14ac:dyDescent="0.25">
      <c r="A24" s="38" t="s">
        <v>143</v>
      </c>
      <c r="B24" s="32" t="s">
        <v>296</v>
      </c>
      <c r="C24" s="33" t="s">
        <v>155</v>
      </c>
      <c r="D24" s="34" t="s">
        <v>134</v>
      </c>
      <c r="E24" s="35" t="s">
        <v>271</v>
      </c>
      <c r="F24" s="34" t="s">
        <v>103</v>
      </c>
      <c r="G24" s="42">
        <v>1.0000000000000004</v>
      </c>
      <c r="H24" s="36">
        <v>66013.259999999995</v>
      </c>
      <c r="I24" s="33" t="s">
        <v>10</v>
      </c>
      <c r="J24" s="42">
        <v>83308.73</v>
      </c>
      <c r="K24" s="40">
        <v>83308.790000000023</v>
      </c>
    </row>
    <row r="25" spans="1:11" hidden="1" x14ac:dyDescent="0.25">
      <c r="A25" s="38" t="s">
        <v>130</v>
      </c>
      <c r="B25" s="32" t="s">
        <v>119</v>
      </c>
      <c r="C25" s="33" t="s">
        <v>98</v>
      </c>
      <c r="D25" s="34"/>
      <c r="E25" s="35" t="s">
        <v>297</v>
      </c>
      <c r="F25" s="34" t="s">
        <v>283</v>
      </c>
      <c r="G25" s="42">
        <v>0</v>
      </c>
      <c r="H25" s="36">
        <v>0</v>
      </c>
      <c r="I25" s="33" t="s">
        <v>10</v>
      </c>
      <c r="J25" s="42">
        <v>0</v>
      </c>
      <c r="K25" s="40">
        <v>337583.2</v>
      </c>
    </row>
    <row r="26" spans="1:11" hidden="1" x14ac:dyDescent="0.25">
      <c r="A26" s="38" t="s">
        <v>131</v>
      </c>
      <c r="B26" s="32" t="s">
        <v>120</v>
      </c>
      <c r="C26" s="33" t="s">
        <v>98</v>
      </c>
      <c r="D26" s="34"/>
      <c r="E26" s="35" t="s">
        <v>298</v>
      </c>
      <c r="F26" s="34" t="s">
        <v>283</v>
      </c>
      <c r="G26" s="42">
        <v>0</v>
      </c>
      <c r="H26" s="36">
        <v>0</v>
      </c>
      <c r="I26" s="33" t="s">
        <v>10</v>
      </c>
      <c r="J26" s="42">
        <v>0</v>
      </c>
      <c r="K26" s="40">
        <v>273181.40000000002</v>
      </c>
    </row>
    <row r="27" spans="1:11" ht="26.4" x14ac:dyDescent="0.25">
      <c r="A27" s="38" t="s">
        <v>143</v>
      </c>
      <c r="B27" s="32" t="s">
        <v>299</v>
      </c>
      <c r="C27" s="33" t="s">
        <v>98</v>
      </c>
      <c r="D27" s="34" t="s">
        <v>300</v>
      </c>
      <c r="E27" s="35" t="s">
        <v>301</v>
      </c>
      <c r="F27" s="34" t="s">
        <v>107</v>
      </c>
      <c r="G27" s="42">
        <v>1068.1999999999996</v>
      </c>
      <c r="H27" s="36">
        <v>202.65</v>
      </c>
      <c r="I27" s="33" t="s">
        <v>10</v>
      </c>
      <c r="J27" s="42">
        <v>255.74</v>
      </c>
      <c r="K27" s="40">
        <v>273181.40000000008</v>
      </c>
    </row>
    <row r="28" spans="1:11" hidden="1" x14ac:dyDescent="0.25">
      <c r="A28" s="38" t="s">
        <v>131</v>
      </c>
      <c r="B28" s="32" t="s">
        <v>159</v>
      </c>
      <c r="C28" s="33" t="s">
        <v>98</v>
      </c>
      <c r="D28" s="34"/>
      <c r="E28" s="35" t="s">
        <v>302</v>
      </c>
      <c r="F28" s="34" t="s">
        <v>283</v>
      </c>
      <c r="G28" s="42">
        <v>0</v>
      </c>
      <c r="H28" s="36">
        <v>0</v>
      </c>
      <c r="I28" s="33" t="s">
        <v>10</v>
      </c>
      <c r="J28" s="42">
        <v>0</v>
      </c>
      <c r="K28" s="40">
        <v>64401.8</v>
      </c>
    </row>
    <row r="29" spans="1:11" ht="26.4" x14ac:dyDescent="0.25">
      <c r="A29" s="38" t="s">
        <v>143</v>
      </c>
      <c r="B29" s="32" t="s">
        <v>303</v>
      </c>
      <c r="C29" s="33" t="s">
        <v>98</v>
      </c>
      <c r="D29" s="34">
        <v>98557</v>
      </c>
      <c r="E29" s="35" t="s">
        <v>304</v>
      </c>
      <c r="F29" s="34" t="s">
        <v>107</v>
      </c>
      <c r="G29" s="42">
        <v>1068.1999999999996</v>
      </c>
      <c r="H29" s="36">
        <v>47.77</v>
      </c>
      <c r="I29" s="33" t="s">
        <v>10</v>
      </c>
      <c r="J29" s="42">
        <v>60.29</v>
      </c>
      <c r="K29" s="40">
        <v>64401.799999999974</v>
      </c>
    </row>
    <row r="30" spans="1:11" hidden="1" x14ac:dyDescent="0.25">
      <c r="A30" s="38" t="s">
        <v>130</v>
      </c>
      <c r="B30" s="32" t="s">
        <v>121</v>
      </c>
      <c r="C30" s="33" t="s">
        <v>98</v>
      </c>
      <c r="D30" s="34"/>
      <c r="E30" s="35" t="s">
        <v>305</v>
      </c>
      <c r="F30" s="34" t="s">
        <v>283</v>
      </c>
      <c r="G30" s="42">
        <v>0</v>
      </c>
      <c r="H30" s="36">
        <v>0</v>
      </c>
      <c r="I30" s="33" t="s">
        <v>10</v>
      </c>
      <c r="J30" s="42">
        <v>0</v>
      </c>
      <c r="K30" s="40">
        <v>309208.8</v>
      </c>
    </row>
    <row r="31" spans="1:11" hidden="1" x14ac:dyDescent="0.25">
      <c r="A31" s="38" t="s">
        <v>131</v>
      </c>
      <c r="B31" s="32" t="s">
        <v>122</v>
      </c>
      <c r="C31" s="33" t="s">
        <v>98</v>
      </c>
      <c r="D31" s="34"/>
      <c r="E31" s="35" t="s">
        <v>306</v>
      </c>
      <c r="F31" s="34" t="s">
        <v>283</v>
      </c>
      <c r="G31" s="42">
        <v>0</v>
      </c>
      <c r="H31" s="36">
        <v>0</v>
      </c>
      <c r="I31" s="33" t="s">
        <v>10</v>
      </c>
      <c r="J31" s="42">
        <v>0</v>
      </c>
      <c r="K31" s="40">
        <v>120646.8</v>
      </c>
    </row>
    <row r="32" spans="1:11" ht="26.4" x14ac:dyDescent="0.25">
      <c r="A32" s="38" t="s">
        <v>143</v>
      </c>
      <c r="B32" s="32" t="s">
        <v>307</v>
      </c>
      <c r="C32" s="33" t="s">
        <v>98</v>
      </c>
      <c r="D32" s="34">
        <v>92762</v>
      </c>
      <c r="E32" s="35" t="s">
        <v>308</v>
      </c>
      <c r="F32" s="34" t="s">
        <v>123</v>
      </c>
      <c r="G32" s="42">
        <v>423.99999999999989</v>
      </c>
      <c r="H32" s="36">
        <v>9.67</v>
      </c>
      <c r="I32" s="33" t="s">
        <v>10</v>
      </c>
      <c r="J32" s="42">
        <v>12.2</v>
      </c>
      <c r="K32" s="40">
        <v>5172.8</v>
      </c>
    </row>
    <row r="33" spans="1:11" ht="39.6" x14ac:dyDescent="0.25">
      <c r="A33" s="38" t="s">
        <v>143</v>
      </c>
      <c r="B33" s="32" t="s">
        <v>309</v>
      </c>
      <c r="C33" s="33" t="s">
        <v>98</v>
      </c>
      <c r="D33" s="34">
        <v>92427</v>
      </c>
      <c r="E33" s="35" t="s">
        <v>310</v>
      </c>
      <c r="F33" s="34" t="s">
        <v>107</v>
      </c>
      <c r="G33" s="42">
        <v>561.5999999999998</v>
      </c>
      <c r="H33" s="36">
        <v>63.37</v>
      </c>
      <c r="I33" s="33" t="s">
        <v>10</v>
      </c>
      <c r="J33" s="42">
        <v>79.97</v>
      </c>
      <c r="K33" s="40">
        <v>44911.199999999997</v>
      </c>
    </row>
    <row r="34" spans="1:11" ht="26.4" x14ac:dyDescent="0.25">
      <c r="A34" s="38" t="s">
        <v>143</v>
      </c>
      <c r="B34" s="32" t="s">
        <v>311</v>
      </c>
      <c r="C34" s="33" t="s">
        <v>98</v>
      </c>
      <c r="D34" s="34">
        <v>92759</v>
      </c>
      <c r="E34" s="35" t="s">
        <v>312</v>
      </c>
      <c r="F34" s="34" t="s">
        <v>123</v>
      </c>
      <c r="G34" s="42">
        <v>747.99999999999977</v>
      </c>
      <c r="H34" s="36">
        <v>12.83</v>
      </c>
      <c r="I34" s="33" t="s">
        <v>10</v>
      </c>
      <c r="J34" s="42">
        <v>16.190000000000001</v>
      </c>
      <c r="K34" s="40">
        <v>12110.200000000003</v>
      </c>
    </row>
    <row r="35" spans="1:11" ht="26.4" x14ac:dyDescent="0.25">
      <c r="A35" s="38" t="s">
        <v>143</v>
      </c>
      <c r="B35" s="32" t="s">
        <v>313</v>
      </c>
      <c r="C35" s="33" t="s">
        <v>98</v>
      </c>
      <c r="D35" s="34">
        <v>92762</v>
      </c>
      <c r="E35" s="35" t="s">
        <v>308</v>
      </c>
      <c r="F35" s="34" t="s">
        <v>123</v>
      </c>
      <c r="G35" s="42">
        <v>1884.0000000000007</v>
      </c>
      <c r="H35" s="36">
        <v>9.67</v>
      </c>
      <c r="I35" s="33" t="s">
        <v>10</v>
      </c>
      <c r="J35" s="42">
        <v>12.2</v>
      </c>
      <c r="K35" s="40">
        <v>22984.800000000007</v>
      </c>
    </row>
    <row r="36" spans="1:11" ht="26.4" x14ac:dyDescent="0.25">
      <c r="A36" s="38" t="s">
        <v>143</v>
      </c>
      <c r="B36" s="32" t="s">
        <v>314</v>
      </c>
      <c r="C36" s="33" t="s">
        <v>98</v>
      </c>
      <c r="D36" s="34" t="s">
        <v>315</v>
      </c>
      <c r="E36" s="35" t="s">
        <v>316</v>
      </c>
      <c r="F36" s="34" t="s">
        <v>104</v>
      </c>
      <c r="G36" s="42">
        <v>25.600000000000005</v>
      </c>
      <c r="H36" s="36">
        <v>1097.83</v>
      </c>
      <c r="I36" s="33" t="s">
        <v>10</v>
      </c>
      <c r="J36" s="42">
        <v>1385.46</v>
      </c>
      <c r="K36" s="40">
        <v>35467.799999999996</v>
      </c>
    </row>
    <row r="37" spans="1:11" hidden="1" x14ac:dyDescent="0.25">
      <c r="A37" s="38" t="s">
        <v>131</v>
      </c>
      <c r="B37" s="32" t="s">
        <v>124</v>
      </c>
      <c r="C37" s="33" t="s">
        <v>98</v>
      </c>
      <c r="D37" s="34"/>
      <c r="E37" s="35" t="s">
        <v>317</v>
      </c>
      <c r="F37" s="34" t="s">
        <v>283</v>
      </c>
      <c r="G37" s="42">
        <v>0</v>
      </c>
      <c r="H37" s="36">
        <v>0</v>
      </c>
      <c r="I37" s="33" t="s">
        <v>10</v>
      </c>
      <c r="J37" s="42">
        <v>0</v>
      </c>
      <c r="K37" s="40">
        <v>167568.20000000001</v>
      </c>
    </row>
    <row r="38" spans="1:11" ht="39.6" x14ac:dyDescent="0.25">
      <c r="A38" s="38" t="s">
        <v>143</v>
      </c>
      <c r="B38" s="32" t="s">
        <v>318</v>
      </c>
      <c r="C38" s="33" t="s">
        <v>98</v>
      </c>
      <c r="D38" s="34" t="s">
        <v>319</v>
      </c>
      <c r="E38" s="35" t="s">
        <v>320</v>
      </c>
      <c r="F38" s="34" t="s">
        <v>107</v>
      </c>
      <c r="G38" s="42">
        <v>556.00000000000011</v>
      </c>
      <c r="H38" s="36">
        <v>125.62</v>
      </c>
      <c r="I38" s="33" t="s">
        <v>10</v>
      </c>
      <c r="J38" s="42">
        <v>158.53</v>
      </c>
      <c r="K38" s="40">
        <v>88142.6</v>
      </c>
    </row>
    <row r="39" spans="1:11" ht="26.4" x14ac:dyDescent="0.25">
      <c r="A39" s="38" t="s">
        <v>143</v>
      </c>
      <c r="B39" s="32" t="s">
        <v>321</v>
      </c>
      <c r="C39" s="33" t="s">
        <v>98</v>
      </c>
      <c r="D39" s="34">
        <v>92759</v>
      </c>
      <c r="E39" s="35" t="s">
        <v>312</v>
      </c>
      <c r="F39" s="34" t="s">
        <v>123</v>
      </c>
      <c r="G39" s="42">
        <v>1808.0000000000007</v>
      </c>
      <c r="H39" s="36">
        <v>12.83</v>
      </c>
      <c r="I39" s="33" t="s">
        <v>10</v>
      </c>
      <c r="J39" s="42">
        <v>16.190000000000001</v>
      </c>
      <c r="K39" s="40">
        <v>29271.600000000013</v>
      </c>
    </row>
    <row r="40" spans="1:11" ht="26.4" x14ac:dyDescent="0.25">
      <c r="A40" s="38" t="s">
        <v>143</v>
      </c>
      <c r="B40" s="32" t="s">
        <v>322</v>
      </c>
      <c r="C40" s="33" t="s">
        <v>98</v>
      </c>
      <c r="D40" s="34">
        <v>92761</v>
      </c>
      <c r="E40" s="35" t="s">
        <v>323</v>
      </c>
      <c r="F40" s="34" t="s">
        <v>123</v>
      </c>
      <c r="G40" s="42">
        <v>814.00000000000023</v>
      </c>
      <c r="H40" s="36">
        <v>10.94</v>
      </c>
      <c r="I40" s="33" t="s">
        <v>10</v>
      </c>
      <c r="J40" s="42">
        <v>13.81</v>
      </c>
      <c r="K40" s="40">
        <v>11241.399999999998</v>
      </c>
    </row>
    <row r="41" spans="1:11" ht="39.6" x14ac:dyDescent="0.25">
      <c r="A41" s="38" t="s">
        <v>143</v>
      </c>
      <c r="B41" s="32" t="s">
        <v>324</v>
      </c>
      <c r="C41" s="33" t="s">
        <v>98</v>
      </c>
      <c r="D41" s="34" t="s">
        <v>325</v>
      </c>
      <c r="E41" s="35" t="s">
        <v>326</v>
      </c>
      <c r="F41" s="34" t="s">
        <v>104</v>
      </c>
      <c r="G41" s="42">
        <v>27.599999999999987</v>
      </c>
      <c r="H41" s="36">
        <v>1117.18</v>
      </c>
      <c r="I41" s="33" t="s">
        <v>10</v>
      </c>
      <c r="J41" s="42">
        <v>1409.88</v>
      </c>
      <c r="K41" s="40">
        <v>38912.600000000006</v>
      </c>
    </row>
    <row r="42" spans="1:11" hidden="1" x14ac:dyDescent="0.25">
      <c r="A42" s="38" t="s">
        <v>131</v>
      </c>
      <c r="B42" s="32" t="s">
        <v>327</v>
      </c>
      <c r="C42" s="33" t="s">
        <v>98</v>
      </c>
      <c r="D42" s="34"/>
      <c r="E42" s="35" t="s">
        <v>328</v>
      </c>
      <c r="F42" s="34" t="s">
        <v>283</v>
      </c>
      <c r="G42" s="42">
        <v>0</v>
      </c>
      <c r="H42" s="36">
        <v>0</v>
      </c>
      <c r="I42" s="33" t="s">
        <v>10</v>
      </c>
      <c r="J42" s="42">
        <v>0</v>
      </c>
      <c r="K42" s="40">
        <v>20993.8</v>
      </c>
    </row>
    <row r="43" spans="1:11" ht="39.6" x14ac:dyDescent="0.25">
      <c r="A43" s="38" t="s">
        <v>143</v>
      </c>
      <c r="B43" s="32" t="s">
        <v>329</v>
      </c>
      <c r="C43" s="33" t="s">
        <v>98</v>
      </c>
      <c r="D43" s="34">
        <v>101963</v>
      </c>
      <c r="E43" s="35" t="s">
        <v>748</v>
      </c>
      <c r="F43" s="34" t="s">
        <v>107</v>
      </c>
      <c r="G43" s="42">
        <v>89.399999999999991</v>
      </c>
      <c r="H43" s="36">
        <v>186.08</v>
      </c>
      <c r="I43" s="33" t="s">
        <v>10</v>
      </c>
      <c r="J43" s="42">
        <v>234.83</v>
      </c>
      <c r="K43" s="40">
        <v>20993.8</v>
      </c>
    </row>
    <row r="44" spans="1:11" hidden="1" x14ac:dyDescent="0.25">
      <c r="A44" s="38" t="s">
        <v>130</v>
      </c>
      <c r="B44" s="32" t="s">
        <v>125</v>
      </c>
      <c r="C44" s="33" t="s">
        <v>98</v>
      </c>
      <c r="D44" s="34"/>
      <c r="E44" s="35" t="s">
        <v>330</v>
      </c>
      <c r="F44" s="34" t="s">
        <v>283</v>
      </c>
      <c r="G44" s="42">
        <v>0</v>
      </c>
      <c r="H44" s="36">
        <v>0</v>
      </c>
      <c r="I44" s="33" t="s">
        <v>10</v>
      </c>
      <c r="J44" s="42">
        <v>0</v>
      </c>
      <c r="K44" s="40">
        <v>474682</v>
      </c>
    </row>
    <row r="45" spans="1:11" hidden="1" x14ac:dyDescent="0.25">
      <c r="A45" s="38" t="s">
        <v>131</v>
      </c>
      <c r="B45" s="32" t="s">
        <v>126</v>
      </c>
      <c r="C45" s="33" t="s">
        <v>98</v>
      </c>
      <c r="D45" s="34"/>
      <c r="E45" s="35" t="s">
        <v>331</v>
      </c>
      <c r="F45" s="34" t="s">
        <v>283</v>
      </c>
      <c r="G45" s="42">
        <v>0</v>
      </c>
      <c r="H45" s="36">
        <v>0</v>
      </c>
      <c r="I45" s="33" t="s">
        <v>10</v>
      </c>
      <c r="J45" s="42">
        <v>0</v>
      </c>
      <c r="K45" s="40">
        <v>285560.59999999998</v>
      </c>
    </row>
    <row r="46" spans="1:11" ht="39.6" x14ac:dyDescent="0.25">
      <c r="A46" s="38" t="s">
        <v>143</v>
      </c>
      <c r="B46" s="32" t="s">
        <v>332</v>
      </c>
      <c r="C46" s="33" t="s">
        <v>98</v>
      </c>
      <c r="D46" s="34">
        <v>103328</v>
      </c>
      <c r="E46" s="35" t="s">
        <v>333</v>
      </c>
      <c r="F46" s="34" t="s">
        <v>107</v>
      </c>
      <c r="G46" s="42">
        <v>2108.4000000000005</v>
      </c>
      <c r="H46" s="36">
        <v>95.54</v>
      </c>
      <c r="I46" s="33" t="s">
        <v>10</v>
      </c>
      <c r="J46" s="42">
        <v>120.57</v>
      </c>
      <c r="K46" s="40">
        <v>254209.79999999993</v>
      </c>
    </row>
    <row r="47" spans="1:11" ht="26.4" x14ac:dyDescent="0.25">
      <c r="A47" s="38" t="s">
        <v>143</v>
      </c>
      <c r="B47" s="32" t="s">
        <v>334</v>
      </c>
      <c r="C47" s="33" t="s">
        <v>98</v>
      </c>
      <c r="D47" s="34">
        <v>105024</v>
      </c>
      <c r="E47" s="35" t="s">
        <v>146</v>
      </c>
      <c r="F47" s="34" t="s">
        <v>106</v>
      </c>
      <c r="G47" s="42">
        <v>323.99999999999989</v>
      </c>
      <c r="H47" s="36">
        <v>53.2</v>
      </c>
      <c r="I47" s="33" t="s">
        <v>10</v>
      </c>
      <c r="J47" s="42">
        <v>67.14</v>
      </c>
      <c r="K47" s="40">
        <v>21753.399999999994</v>
      </c>
    </row>
    <row r="48" spans="1:11" ht="26.4" x14ac:dyDescent="0.25">
      <c r="A48" s="38" t="s">
        <v>143</v>
      </c>
      <c r="B48" s="32" t="s">
        <v>335</v>
      </c>
      <c r="C48" s="33" t="s">
        <v>98</v>
      </c>
      <c r="D48" s="34">
        <v>105030</v>
      </c>
      <c r="E48" s="35" t="s">
        <v>336</v>
      </c>
      <c r="F48" s="34" t="s">
        <v>106</v>
      </c>
      <c r="G48" s="42">
        <v>183.99999999999994</v>
      </c>
      <c r="H48" s="36">
        <v>41.33</v>
      </c>
      <c r="I48" s="33" t="s">
        <v>10</v>
      </c>
      <c r="J48" s="42">
        <v>52.16</v>
      </c>
      <c r="K48" s="40">
        <v>9597.4000000000015</v>
      </c>
    </row>
    <row r="49" spans="1:11" hidden="1" x14ac:dyDescent="0.25">
      <c r="A49" s="38" t="s">
        <v>131</v>
      </c>
      <c r="B49" s="32" t="s">
        <v>127</v>
      </c>
      <c r="C49" s="33" t="s">
        <v>98</v>
      </c>
      <c r="D49" s="34"/>
      <c r="E49" s="35" t="s">
        <v>337</v>
      </c>
      <c r="F49" s="34" t="s">
        <v>283</v>
      </c>
      <c r="G49" s="42">
        <v>0</v>
      </c>
      <c r="H49" s="36">
        <v>0</v>
      </c>
      <c r="I49" s="33" t="s">
        <v>10</v>
      </c>
      <c r="J49" s="42">
        <v>0</v>
      </c>
      <c r="K49" s="40">
        <v>52028.2</v>
      </c>
    </row>
    <row r="50" spans="1:11" ht="66" x14ac:dyDescent="0.25">
      <c r="A50" s="38" t="s">
        <v>143</v>
      </c>
      <c r="B50" s="32" t="s">
        <v>338</v>
      </c>
      <c r="C50" s="33" t="s">
        <v>98</v>
      </c>
      <c r="D50" s="34">
        <v>94570</v>
      </c>
      <c r="E50" s="35" t="s">
        <v>162</v>
      </c>
      <c r="F50" s="34" t="s">
        <v>107</v>
      </c>
      <c r="G50" s="42">
        <v>52.000000000000014</v>
      </c>
      <c r="H50" s="36">
        <v>275.01</v>
      </c>
      <c r="I50" s="33" t="s">
        <v>10</v>
      </c>
      <c r="J50" s="42">
        <v>347.06</v>
      </c>
      <c r="K50" s="40">
        <v>18047.200000000004</v>
      </c>
    </row>
    <row r="51" spans="1:11" ht="66" x14ac:dyDescent="0.25">
      <c r="A51" s="38" t="s">
        <v>143</v>
      </c>
      <c r="B51" s="32" t="s">
        <v>339</v>
      </c>
      <c r="C51" s="33" t="s">
        <v>98</v>
      </c>
      <c r="D51" s="34">
        <v>94572</v>
      </c>
      <c r="E51" s="35" t="s">
        <v>340</v>
      </c>
      <c r="F51" s="34" t="s">
        <v>107</v>
      </c>
      <c r="G51" s="42">
        <v>55.999999999999979</v>
      </c>
      <c r="H51" s="36">
        <v>390.7</v>
      </c>
      <c r="I51" s="33" t="s">
        <v>10</v>
      </c>
      <c r="J51" s="42">
        <v>493.06</v>
      </c>
      <c r="K51" s="40">
        <v>27611.399999999998</v>
      </c>
    </row>
    <row r="52" spans="1:11" ht="52.8" x14ac:dyDescent="0.25">
      <c r="A52" s="38" t="s">
        <v>143</v>
      </c>
      <c r="B52" s="32" t="s">
        <v>341</v>
      </c>
      <c r="C52" s="33" t="s">
        <v>98</v>
      </c>
      <c r="D52" s="34">
        <v>94569</v>
      </c>
      <c r="E52" s="35" t="s">
        <v>342</v>
      </c>
      <c r="F52" s="34" t="s">
        <v>107</v>
      </c>
      <c r="G52" s="42">
        <v>9.600000000000005</v>
      </c>
      <c r="H52" s="36">
        <v>525.75</v>
      </c>
      <c r="I52" s="33" t="s">
        <v>10</v>
      </c>
      <c r="J52" s="42">
        <v>663.5</v>
      </c>
      <c r="K52" s="40">
        <v>6369.5999999999967</v>
      </c>
    </row>
    <row r="53" spans="1:11" hidden="1" x14ac:dyDescent="0.25">
      <c r="A53" s="38" t="s">
        <v>131</v>
      </c>
      <c r="B53" s="32" t="s">
        <v>161</v>
      </c>
      <c r="C53" s="33" t="s">
        <v>98</v>
      </c>
      <c r="D53" s="34"/>
      <c r="E53" s="35" t="s">
        <v>343</v>
      </c>
      <c r="F53" s="34" t="s">
        <v>283</v>
      </c>
      <c r="G53" s="42">
        <v>0</v>
      </c>
      <c r="H53" s="36">
        <v>0</v>
      </c>
      <c r="I53" s="33" t="s">
        <v>10</v>
      </c>
      <c r="J53" s="42">
        <v>0</v>
      </c>
      <c r="K53" s="40">
        <v>137093.20000000001</v>
      </c>
    </row>
    <row r="54" spans="1:11" ht="66" x14ac:dyDescent="0.25">
      <c r="A54" s="38" t="s">
        <v>143</v>
      </c>
      <c r="B54" s="32" t="s">
        <v>344</v>
      </c>
      <c r="C54" s="33" t="s">
        <v>98</v>
      </c>
      <c r="D54" s="34">
        <v>91316</v>
      </c>
      <c r="E54" s="35" t="s">
        <v>749</v>
      </c>
      <c r="F54" s="34" t="s">
        <v>103</v>
      </c>
      <c r="G54" s="42">
        <v>40</v>
      </c>
      <c r="H54" s="36">
        <v>1263.67</v>
      </c>
      <c r="I54" s="33" t="s">
        <v>10</v>
      </c>
      <c r="J54" s="42">
        <v>1594.75</v>
      </c>
      <c r="K54" s="40">
        <v>63790</v>
      </c>
    </row>
    <row r="55" spans="1:11" ht="52.8" x14ac:dyDescent="0.25">
      <c r="A55" s="38" t="s">
        <v>143</v>
      </c>
      <c r="B55" s="32" t="s">
        <v>345</v>
      </c>
      <c r="C55" s="33" t="s">
        <v>98</v>
      </c>
      <c r="D55" s="34">
        <v>91314</v>
      </c>
      <c r="E55" s="35" t="s">
        <v>750</v>
      </c>
      <c r="F55" s="34" t="s">
        <v>103</v>
      </c>
      <c r="G55" s="42">
        <v>60</v>
      </c>
      <c r="H55" s="36">
        <v>968.08</v>
      </c>
      <c r="I55" s="33" t="s">
        <v>10</v>
      </c>
      <c r="J55" s="42">
        <v>1221.72</v>
      </c>
      <c r="K55" s="40">
        <v>73303.200000000041</v>
      </c>
    </row>
    <row r="56" spans="1:11" hidden="1" x14ac:dyDescent="0.25">
      <c r="A56" s="38" t="s">
        <v>130</v>
      </c>
      <c r="B56" s="32" t="s">
        <v>128</v>
      </c>
      <c r="C56" s="33" t="s">
        <v>98</v>
      </c>
      <c r="D56" s="34"/>
      <c r="E56" s="35" t="s">
        <v>346</v>
      </c>
      <c r="F56" s="34" t="s">
        <v>283</v>
      </c>
      <c r="G56" s="42">
        <v>0</v>
      </c>
      <c r="H56" s="36">
        <v>0</v>
      </c>
      <c r="I56" s="33" t="s">
        <v>10</v>
      </c>
      <c r="J56" s="42">
        <v>0</v>
      </c>
      <c r="K56" s="40">
        <v>343327.2</v>
      </c>
    </row>
    <row r="57" spans="1:11" hidden="1" x14ac:dyDescent="0.25">
      <c r="A57" s="38" t="s">
        <v>131</v>
      </c>
      <c r="B57" s="32" t="s">
        <v>129</v>
      </c>
      <c r="C57" s="33" t="s">
        <v>98</v>
      </c>
      <c r="D57" s="34"/>
      <c r="E57" s="35" t="s">
        <v>347</v>
      </c>
      <c r="F57" s="34" t="s">
        <v>283</v>
      </c>
      <c r="G57" s="42">
        <v>0</v>
      </c>
      <c r="H57" s="36">
        <v>0</v>
      </c>
      <c r="I57" s="33" t="s">
        <v>10</v>
      </c>
      <c r="J57" s="42">
        <v>0</v>
      </c>
      <c r="K57" s="40">
        <v>343327.2</v>
      </c>
    </row>
    <row r="58" spans="1:11" ht="39.6" x14ac:dyDescent="0.25">
      <c r="A58" s="38" t="s">
        <v>143</v>
      </c>
      <c r="B58" s="32" t="s">
        <v>348</v>
      </c>
      <c r="C58" s="33" t="s">
        <v>98</v>
      </c>
      <c r="D58" s="34" t="s">
        <v>751</v>
      </c>
      <c r="E58" s="35" t="s">
        <v>752</v>
      </c>
      <c r="F58" s="34" t="s">
        <v>107</v>
      </c>
      <c r="G58" s="42">
        <v>1663.0000000000005</v>
      </c>
      <c r="H58" s="36">
        <v>84.21</v>
      </c>
      <c r="I58" s="33" t="s">
        <v>10</v>
      </c>
      <c r="J58" s="42">
        <v>106.27</v>
      </c>
      <c r="K58" s="40">
        <v>176727.00000000006</v>
      </c>
    </row>
    <row r="59" spans="1:11" ht="26.4" x14ac:dyDescent="0.25">
      <c r="A59" s="38" t="s">
        <v>143</v>
      </c>
      <c r="B59" s="32" t="s">
        <v>349</v>
      </c>
      <c r="C59" s="33" t="s">
        <v>98</v>
      </c>
      <c r="D59" s="34">
        <v>94447</v>
      </c>
      <c r="E59" s="35" t="s">
        <v>350</v>
      </c>
      <c r="F59" s="34" t="s">
        <v>107</v>
      </c>
      <c r="G59" s="42">
        <v>1663.0000000000005</v>
      </c>
      <c r="H59" s="36">
        <v>56.35</v>
      </c>
      <c r="I59" s="33" t="s">
        <v>10</v>
      </c>
      <c r="J59" s="42">
        <v>71.11</v>
      </c>
      <c r="K59" s="40">
        <v>118256.00000000004</v>
      </c>
    </row>
    <row r="60" spans="1:11" x14ac:dyDescent="0.25">
      <c r="A60" s="38" t="s">
        <v>143</v>
      </c>
      <c r="B60" s="32" t="s">
        <v>351</v>
      </c>
      <c r="C60" s="33" t="s">
        <v>98</v>
      </c>
      <c r="D60" s="34">
        <v>102233</v>
      </c>
      <c r="E60" s="35" t="s">
        <v>352</v>
      </c>
      <c r="F60" s="34" t="s">
        <v>107</v>
      </c>
      <c r="G60" s="42">
        <v>2290</v>
      </c>
      <c r="H60" s="36">
        <v>13.83</v>
      </c>
      <c r="I60" s="33" t="s">
        <v>10</v>
      </c>
      <c r="J60" s="42">
        <v>17.45</v>
      </c>
      <c r="K60" s="40">
        <v>39960.599999999991</v>
      </c>
    </row>
    <row r="61" spans="1:11" ht="39.6" x14ac:dyDescent="0.25">
      <c r="A61" s="38" t="s">
        <v>143</v>
      </c>
      <c r="B61" s="32" t="s">
        <v>353</v>
      </c>
      <c r="C61" s="33" t="s">
        <v>98</v>
      </c>
      <c r="D61" s="34">
        <v>94221</v>
      </c>
      <c r="E61" s="35" t="s">
        <v>160</v>
      </c>
      <c r="F61" s="34" t="s">
        <v>106</v>
      </c>
      <c r="G61" s="42">
        <v>213.00000000000006</v>
      </c>
      <c r="H61" s="36">
        <v>31.19</v>
      </c>
      <c r="I61" s="33" t="s">
        <v>10</v>
      </c>
      <c r="J61" s="42">
        <v>39.36</v>
      </c>
      <c r="K61" s="40">
        <v>8383.6000000000022</v>
      </c>
    </row>
    <row r="62" spans="1:11" hidden="1" x14ac:dyDescent="0.25">
      <c r="A62" s="38" t="s">
        <v>130</v>
      </c>
      <c r="B62" s="32" t="s">
        <v>148</v>
      </c>
      <c r="C62" s="33" t="s">
        <v>98</v>
      </c>
      <c r="D62" s="34"/>
      <c r="E62" s="35" t="s">
        <v>354</v>
      </c>
      <c r="F62" s="34" t="s">
        <v>283</v>
      </c>
      <c r="G62" s="42">
        <v>0</v>
      </c>
      <c r="H62" s="36">
        <v>0</v>
      </c>
      <c r="I62" s="33" t="s">
        <v>10</v>
      </c>
      <c r="J62" s="42">
        <v>0</v>
      </c>
      <c r="K62" s="40">
        <v>482784.4</v>
      </c>
    </row>
    <row r="63" spans="1:11" hidden="1" x14ac:dyDescent="0.25">
      <c r="A63" s="38" t="s">
        <v>131</v>
      </c>
      <c r="B63" s="32" t="s">
        <v>149</v>
      </c>
      <c r="C63" s="33" t="s">
        <v>98</v>
      </c>
      <c r="D63" s="34"/>
      <c r="E63" s="35" t="s">
        <v>355</v>
      </c>
      <c r="F63" s="34" t="s">
        <v>283</v>
      </c>
      <c r="G63" s="42">
        <v>0</v>
      </c>
      <c r="H63" s="36">
        <v>0</v>
      </c>
      <c r="I63" s="33" t="s">
        <v>10</v>
      </c>
      <c r="J63" s="42">
        <v>0</v>
      </c>
      <c r="K63" s="40">
        <v>111900.6</v>
      </c>
    </row>
    <row r="64" spans="1:11" ht="39.6" x14ac:dyDescent="0.25">
      <c r="A64" s="38" t="s">
        <v>143</v>
      </c>
      <c r="B64" s="32" t="s">
        <v>356</v>
      </c>
      <c r="C64" s="33" t="s">
        <v>98</v>
      </c>
      <c r="D64" s="34">
        <v>87879</v>
      </c>
      <c r="E64" s="35" t="s">
        <v>357</v>
      </c>
      <c r="F64" s="34" t="s">
        <v>107</v>
      </c>
      <c r="G64" s="42">
        <v>2378.4000000000005</v>
      </c>
      <c r="H64" s="36">
        <v>5.42</v>
      </c>
      <c r="I64" s="33" t="s">
        <v>10</v>
      </c>
      <c r="J64" s="42">
        <v>6.84</v>
      </c>
      <c r="K64" s="40">
        <v>16268.199999999999</v>
      </c>
    </row>
    <row r="65" spans="1:11" ht="39.6" x14ac:dyDescent="0.25">
      <c r="A65" s="38" t="s">
        <v>143</v>
      </c>
      <c r="B65" s="32" t="s">
        <v>358</v>
      </c>
      <c r="C65" s="33" t="s">
        <v>98</v>
      </c>
      <c r="D65" s="34">
        <v>87882</v>
      </c>
      <c r="E65" s="35" t="s">
        <v>359</v>
      </c>
      <c r="F65" s="34" t="s">
        <v>107</v>
      </c>
      <c r="G65" s="42">
        <v>88.799999999999983</v>
      </c>
      <c r="H65" s="36">
        <v>8.3699999999999992</v>
      </c>
      <c r="I65" s="33" t="s">
        <v>10</v>
      </c>
      <c r="J65" s="42">
        <v>10.56</v>
      </c>
      <c r="K65" s="40">
        <v>937.79999999999984</v>
      </c>
    </row>
    <row r="66" spans="1:11" ht="39.6" x14ac:dyDescent="0.25">
      <c r="A66" s="38" t="s">
        <v>143</v>
      </c>
      <c r="B66" s="32" t="s">
        <v>360</v>
      </c>
      <c r="C66" s="33" t="s">
        <v>98</v>
      </c>
      <c r="D66" s="34">
        <v>87545</v>
      </c>
      <c r="E66" s="35" t="s">
        <v>361</v>
      </c>
      <c r="F66" s="34" t="s">
        <v>107</v>
      </c>
      <c r="G66" s="42">
        <v>318.39999999999998</v>
      </c>
      <c r="H66" s="36">
        <v>36.369999999999997</v>
      </c>
      <c r="I66" s="33" t="s">
        <v>10</v>
      </c>
      <c r="J66" s="42">
        <v>45.9</v>
      </c>
      <c r="K66" s="40">
        <v>14614.599999999995</v>
      </c>
    </row>
    <row r="67" spans="1:11" ht="39.6" x14ac:dyDescent="0.25">
      <c r="A67" s="38" t="s">
        <v>143</v>
      </c>
      <c r="B67" s="32" t="s">
        <v>362</v>
      </c>
      <c r="C67" s="33" t="s">
        <v>98</v>
      </c>
      <c r="D67" s="34">
        <v>87547</v>
      </c>
      <c r="E67" s="35" t="s">
        <v>363</v>
      </c>
      <c r="F67" s="34" t="s">
        <v>107</v>
      </c>
      <c r="G67" s="42">
        <v>1151.1999999999994</v>
      </c>
      <c r="H67" s="36">
        <v>32.9</v>
      </c>
      <c r="I67" s="33" t="s">
        <v>10</v>
      </c>
      <c r="J67" s="42">
        <v>41.52</v>
      </c>
      <c r="K67" s="40">
        <v>47797.799999999996</v>
      </c>
    </row>
    <row r="68" spans="1:11" ht="39.6" x14ac:dyDescent="0.25">
      <c r="A68" s="38" t="s">
        <v>143</v>
      </c>
      <c r="B68" s="32" t="s">
        <v>364</v>
      </c>
      <c r="C68" s="33" t="s">
        <v>98</v>
      </c>
      <c r="D68" s="34">
        <v>104958</v>
      </c>
      <c r="E68" s="35" t="s">
        <v>365</v>
      </c>
      <c r="F68" s="34" t="s">
        <v>107</v>
      </c>
      <c r="G68" s="42">
        <v>752.79999999999984</v>
      </c>
      <c r="H68" s="36">
        <v>29.3</v>
      </c>
      <c r="I68" s="33" t="s">
        <v>10</v>
      </c>
      <c r="J68" s="42">
        <v>36.979999999999997</v>
      </c>
      <c r="K68" s="40">
        <v>27838.600000000002</v>
      </c>
    </row>
    <row r="69" spans="1:11" ht="26.4" x14ac:dyDescent="0.25">
      <c r="A69" s="38" t="s">
        <v>143</v>
      </c>
      <c r="B69" s="32" t="s">
        <v>366</v>
      </c>
      <c r="C69" s="33" t="s">
        <v>98</v>
      </c>
      <c r="D69" s="34">
        <v>90408</v>
      </c>
      <c r="E69" s="35" t="s">
        <v>367</v>
      </c>
      <c r="F69" s="34" t="s">
        <v>107</v>
      </c>
      <c r="G69" s="42">
        <v>88.799999999999983</v>
      </c>
      <c r="H69" s="36">
        <v>39.65</v>
      </c>
      <c r="I69" s="33" t="s">
        <v>10</v>
      </c>
      <c r="J69" s="42">
        <v>50.04</v>
      </c>
      <c r="K69" s="40">
        <v>4443.5999999999995</v>
      </c>
    </row>
    <row r="70" spans="1:11" hidden="1" x14ac:dyDescent="0.25">
      <c r="A70" s="38" t="s">
        <v>131</v>
      </c>
      <c r="B70" s="32" t="s">
        <v>152</v>
      </c>
      <c r="C70" s="33" t="s">
        <v>98</v>
      </c>
      <c r="D70" s="34"/>
      <c r="E70" s="35" t="s">
        <v>368</v>
      </c>
      <c r="F70" s="34" t="s">
        <v>283</v>
      </c>
      <c r="G70" s="42">
        <v>0</v>
      </c>
      <c r="H70" s="36">
        <v>0</v>
      </c>
      <c r="I70" s="33" t="s">
        <v>10</v>
      </c>
      <c r="J70" s="42">
        <v>0</v>
      </c>
      <c r="K70" s="40">
        <v>32488.400000000001</v>
      </c>
    </row>
    <row r="71" spans="1:11" ht="39.6" x14ac:dyDescent="0.25">
      <c r="A71" s="38" t="s">
        <v>143</v>
      </c>
      <c r="B71" s="32" t="s">
        <v>369</v>
      </c>
      <c r="C71" s="33" t="s">
        <v>98</v>
      </c>
      <c r="D71" s="34">
        <v>87267</v>
      </c>
      <c r="E71" s="35" t="s">
        <v>370</v>
      </c>
      <c r="F71" s="34" t="s">
        <v>107</v>
      </c>
      <c r="G71" s="42">
        <v>278.99999999999989</v>
      </c>
      <c r="H71" s="36">
        <v>73.599999999999994</v>
      </c>
      <c r="I71" s="33" t="s">
        <v>10</v>
      </c>
      <c r="J71" s="42">
        <v>92.88</v>
      </c>
      <c r="K71" s="40">
        <v>25913.600000000002</v>
      </c>
    </row>
    <row r="72" spans="1:11" ht="39.6" x14ac:dyDescent="0.25">
      <c r="A72" s="38" t="s">
        <v>143</v>
      </c>
      <c r="B72" s="32" t="s">
        <v>371</v>
      </c>
      <c r="C72" s="33" t="s">
        <v>98</v>
      </c>
      <c r="D72" s="34">
        <v>87265</v>
      </c>
      <c r="E72" s="35" t="s">
        <v>372</v>
      </c>
      <c r="F72" s="34" t="s">
        <v>107</v>
      </c>
      <c r="G72" s="42">
        <v>76.80000000000004</v>
      </c>
      <c r="H72" s="36">
        <v>67.84</v>
      </c>
      <c r="I72" s="33" t="s">
        <v>10</v>
      </c>
      <c r="J72" s="42">
        <v>85.61</v>
      </c>
      <c r="K72" s="40">
        <v>6574.7999999999975</v>
      </c>
    </row>
    <row r="73" spans="1:11" hidden="1" x14ac:dyDescent="0.25">
      <c r="A73" s="38" t="s">
        <v>131</v>
      </c>
      <c r="B73" s="32" t="s">
        <v>373</v>
      </c>
      <c r="C73" s="33" t="s">
        <v>98</v>
      </c>
      <c r="D73" s="34"/>
      <c r="E73" s="35" t="s">
        <v>374</v>
      </c>
      <c r="F73" s="34" t="s">
        <v>283</v>
      </c>
      <c r="G73" s="42">
        <v>0</v>
      </c>
      <c r="H73" s="36">
        <v>0</v>
      </c>
      <c r="I73" s="33" t="s">
        <v>10</v>
      </c>
      <c r="J73" s="42">
        <v>0</v>
      </c>
      <c r="K73" s="40">
        <v>191475.6</v>
      </c>
    </row>
    <row r="74" spans="1:11" ht="39.6" x14ac:dyDescent="0.25">
      <c r="A74" s="38" t="s">
        <v>143</v>
      </c>
      <c r="B74" s="32" t="s">
        <v>375</v>
      </c>
      <c r="C74" s="33" t="s">
        <v>98</v>
      </c>
      <c r="D74" s="34">
        <v>87905</v>
      </c>
      <c r="E74" s="35" t="s">
        <v>376</v>
      </c>
      <c r="F74" s="34" t="s">
        <v>107</v>
      </c>
      <c r="G74" s="42">
        <v>1376.3999999999992</v>
      </c>
      <c r="H74" s="36">
        <v>9.49</v>
      </c>
      <c r="I74" s="33" t="s">
        <v>10</v>
      </c>
      <c r="J74" s="42">
        <v>11.98</v>
      </c>
      <c r="K74" s="40">
        <v>16489.199999999993</v>
      </c>
    </row>
    <row r="75" spans="1:11" ht="39.6" x14ac:dyDescent="0.25">
      <c r="A75" s="38" t="s">
        <v>143</v>
      </c>
      <c r="B75" s="32" t="s">
        <v>377</v>
      </c>
      <c r="C75" s="33" t="s">
        <v>98</v>
      </c>
      <c r="D75" s="34">
        <v>87894</v>
      </c>
      <c r="E75" s="35" t="s">
        <v>378</v>
      </c>
      <c r="F75" s="34" t="s">
        <v>107</v>
      </c>
      <c r="G75" s="42">
        <v>784.40000000000032</v>
      </c>
      <c r="H75" s="36">
        <v>8.18</v>
      </c>
      <c r="I75" s="33" t="s">
        <v>10</v>
      </c>
      <c r="J75" s="42">
        <v>10.32</v>
      </c>
      <c r="K75" s="40">
        <v>8095</v>
      </c>
    </row>
    <row r="76" spans="1:11" ht="52.8" x14ac:dyDescent="0.25">
      <c r="A76" s="38" t="s">
        <v>143</v>
      </c>
      <c r="B76" s="32" t="s">
        <v>379</v>
      </c>
      <c r="C76" s="33" t="s">
        <v>98</v>
      </c>
      <c r="D76" s="34">
        <v>87792</v>
      </c>
      <c r="E76" s="35" t="s">
        <v>380</v>
      </c>
      <c r="F76" s="34" t="s">
        <v>107</v>
      </c>
      <c r="G76" s="42">
        <v>784.40000000000032</v>
      </c>
      <c r="H76" s="36">
        <v>50.53</v>
      </c>
      <c r="I76" s="33" t="s">
        <v>10</v>
      </c>
      <c r="J76" s="42">
        <v>63.77</v>
      </c>
      <c r="K76" s="40">
        <v>50021.19999999999</v>
      </c>
    </row>
    <row r="77" spans="1:11" ht="39.6" x14ac:dyDescent="0.25">
      <c r="A77" s="38" t="s">
        <v>143</v>
      </c>
      <c r="B77" s="32" t="s">
        <v>381</v>
      </c>
      <c r="C77" s="33" t="s">
        <v>98</v>
      </c>
      <c r="D77" s="34">
        <v>87775</v>
      </c>
      <c r="E77" s="35" t="s">
        <v>382</v>
      </c>
      <c r="F77" s="34" t="s">
        <v>107</v>
      </c>
      <c r="G77" s="42">
        <v>1376.3999999999992</v>
      </c>
      <c r="H77" s="36">
        <v>67.28</v>
      </c>
      <c r="I77" s="33" t="s">
        <v>10</v>
      </c>
      <c r="J77" s="42">
        <v>84.91</v>
      </c>
      <c r="K77" s="40">
        <v>116870.19999999997</v>
      </c>
    </row>
    <row r="78" spans="1:11" hidden="1" x14ac:dyDescent="0.25">
      <c r="A78" s="38" t="s">
        <v>131</v>
      </c>
      <c r="B78" s="32" t="s">
        <v>383</v>
      </c>
      <c r="C78" s="33" t="s">
        <v>98</v>
      </c>
      <c r="D78" s="34"/>
      <c r="E78" s="35" t="s">
        <v>384</v>
      </c>
      <c r="F78" s="34" t="s">
        <v>283</v>
      </c>
      <c r="G78" s="42">
        <v>0</v>
      </c>
      <c r="H78" s="36">
        <v>0</v>
      </c>
      <c r="I78" s="33" t="s">
        <v>10</v>
      </c>
      <c r="J78" s="42">
        <v>0</v>
      </c>
      <c r="K78" s="40">
        <v>34471.199999999997</v>
      </c>
    </row>
    <row r="79" spans="1:11" ht="26.4" x14ac:dyDescent="0.25">
      <c r="A79" s="38" t="s">
        <v>143</v>
      </c>
      <c r="B79" s="32" t="s">
        <v>385</v>
      </c>
      <c r="C79" s="33" t="s">
        <v>98</v>
      </c>
      <c r="D79" s="34">
        <v>96111</v>
      </c>
      <c r="E79" s="35" t="s">
        <v>386</v>
      </c>
      <c r="F79" s="34" t="s">
        <v>107</v>
      </c>
      <c r="G79" s="42">
        <v>717.99999999999977</v>
      </c>
      <c r="H79" s="36">
        <v>38.04</v>
      </c>
      <c r="I79" s="33" t="s">
        <v>10</v>
      </c>
      <c r="J79" s="42">
        <v>48.01</v>
      </c>
      <c r="K79" s="40">
        <v>34471.200000000012</v>
      </c>
    </row>
    <row r="80" spans="1:11" hidden="1" x14ac:dyDescent="0.25">
      <c r="A80" s="38" t="s">
        <v>131</v>
      </c>
      <c r="B80" s="32" t="s">
        <v>387</v>
      </c>
      <c r="C80" s="33" t="s">
        <v>98</v>
      </c>
      <c r="D80" s="34"/>
      <c r="E80" s="35" t="s">
        <v>388</v>
      </c>
      <c r="F80" s="34" t="s">
        <v>283</v>
      </c>
      <c r="G80" s="42">
        <v>0</v>
      </c>
      <c r="H80" s="36">
        <v>0</v>
      </c>
      <c r="I80" s="33" t="s">
        <v>10</v>
      </c>
      <c r="J80" s="42">
        <v>0</v>
      </c>
      <c r="K80" s="40">
        <v>112448.6</v>
      </c>
    </row>
    <row r="81" spans="1:11" hidden="1" x14ac:dyDescent="0.25">
      <c r="A81" s="38" t="s">
        <v>389</v>
      </c>
      <c r="B81" s="32" t="s">
        <v>390</v>
      </c>
      <c r="C81" s="33" t="s">
        <v>98</v>
      </c>
      <c r="D81" s="34"/>
      <c r="E81" s="35" t="s">
        <v>391</v>
      </c>
      <c r="F81" s="34" t="s">
        <v>283</v>
      </c>
      <c r="G81" s="42">
        <v>0</v>
      </c>
      <c r="H81" s="36">
        <v>0</v>
      </c>
      <c r="I81" s="33" t="s">
        <v>10</v>
      </c>
      <c r="J81" s="42">
        <v>0</v>
      </c>
      <c r="K81" s="40">
        <v>42224</v>
      </c>
    </row>
    <row r="82" spans="1:11" ht="26.4" x14ac:dyDescent="0.25">
      <c r="A82" s="38" t="s">
        <v>143</v>
      </c>
      <c r="B82" s="32" t="s">
        <v>392</v>
      </c>
      <c r="C82" s="33" t="s">
        <v>98</v>
      </c>
      <c r="D82" s="34">
        <v>88485</v>
      </c>
      <c r="E82" s="35" t="s">
        <v>150</v>
      </c>
      <c r="F82" s="34" t="s">
        <v>107</v>
      </c>
      <c r="G82" s="42">
        <v>2060</v>
      </c>
      <c r="H82" s="36">
        <v>4.34</v>
      </c>
      <c r="I82" s="33" t="s">
        <v>10</v>
      </c>
      <c r="J82" s="42">
        <v>5.48</v>
      </c>
      <c r="K82" s="40">
        <v>11288.800000000007</v>
      </c>
    </row>
    <row r="83" spans="1:11" ht="26.4" x14ac:dyDescent="0.25">
      <c r="A83" s="38" t="s">
        <v>143</v>
      </c>
      <c r="B83" s="32" t="s">
        <v>393</v>
      </c>
      <c r="C83" s="33" t="s">
        <v>98</v>
      </c>
      <c r="D83" s="34">
        <v>88484</v>
      </c>
      <c r="E83" s="35" t="s">
        <v>394</v>
      </c>
      <c r="F83" s="34" t="s">
        <v>107</v>
      </c>
      <c r="G83" s="42">
        <v>88.799999999999983</v>
      </c>
      <c r="H83" s="36">
        <v>5.43</v>
      </c>
      <c r="I83" s="33" t="s">
        <v>10</v>
      </c>
      <c r="J83" s="42">
        <v>6.85</v>
      </c>
      <c r="K83" s="40">
        <v>608.20000000000005</v>
      </c>
    </row>
    <row r="84" spans="1:11" ht="26.4" x14ac:dyDescent="0.25">
      <c r="A84" s="38" t="s">
        <v>143</v>
      </c>
      <c r="B84" s="32" t="s">
        <v>395</v>
      </c>
      <c r="C84" s="33" t="s">
        <v>98</v>
      </c>
      <c r="D84" s="34">
        <v>104641</v>
      </c>
      <c r="E84" s="35" t="s">
        <v>396</v>
      </c>
      <c r="F84" s="34" t="s">
        <v>107</v>
      </c>
      <c r="G84" s="42">
        <v>1944.0000000000007</v>
      </c>
      <c r="H84" s="36">
        <v>10.76</v>
      </c>
      <c r="I84" s="33" t="s">
        <v>10</v>
      </c>
      <c r="J84" s="42">
        <v>13.58</v>
      </c>
      <c r="K84" s="40">
        <v>26399.599999999995</v>
      </c>
    </row>
    <row r="85" spans="1:11" ht="26.4" x14ac:dyDescent="0.25">
      <c r="A85" s="38" t="s">
        <v>143</v>
      </c>
      <c r="B85" s="32" t="s">
        <v>397</v>
      </c>
      <c r="C85" s="33" t="s">
        <v>98</v>
      </c>
      <c r="D85" s="34">
        <v>104639</v>
      </c>
      <c r="E85" s="35" t="s">
        <v>398</v>
      </c>
      <c r="F85" s="34" t="s">
        <v>107</v>
      </c>
      <c r="G85" s="42">
        <v>88.799999999999983</v>
      </c>
      <c r="H85" s="36">
        <v>13.4</v>
      </c>
      <c r="I85" s="33" t="s">
        <v>10</v>
      </c>
      <c r="J85" s="42">
        <v>16.91</v>
      </c>
      <c r="K85" s="40">
        <v>1501.5999999999997</v>
      </c>
    </row>
    <row r="86" spans="1:11" ht="26.4" x14ac:dyDescent="0.25">
      <c r="A86" s="38" t="s">
        <v>143</v>
      </c>
      <c r="B86" s="32" t="s">
        <v>399</v>
      </c>
      <c r="C86" s="33" t="s">
        <v>98</v>
      </c>
      <c r="D86" s="34">
        <v>104642</v>
      </c>
      <c r="E86" s="35" t="s">
        <v>151</v>
      </c>
      <c r="F86" s="34" t="s">
        <v>107</v>
      </c>
      <c r="G86" s="42">
        <v>156</v>
      </c>
      <c r="H86" s="36">
        <v>12.32</v>
      </c>
      <c r="I86" s="33" t="s">
        <v>10</v>
      </c>
      <c r="J86" s="42">
        <v>15.55</v>
      </c>
      <c r="K86" s="40">
        <v>2425.7999999999997</v>
      </c>
    </row>
    <row r="87" spans="1:11" hidden="1" x14ac:dyDescent="0.25">
      <c r="A87" s="38" t="s">
        <v>389</v>
      </c>
      <c r="B87" s="32" t="s">
        <v>400</v>
      </c>
      <c r="C87" s="33" t="s">
        <v>98</v>
      </c>
      <c r="D87" s="34"/>
      <c r="E87" s="35" t="s">
        <v>401</v>
      </c>
      <c r="F87" s="34" t="s">
        <v>283</v>
      </c>
      <c r="G87" s="42">
        <v>0</v>
      </c>
      <c r="H87" s="36">
        <v>0</v>
      </c>
      <c r="I87" s="33" t="s">
        <v>10</v>
      </c>
      <c r="J87" s="42">
        <v>0</v>
      </c>
      <c r="K87" s="40">
        <v>47040.6</v>
      </c>
    </row>
    <row r="88" spans="1:11" ht="26.4" x14ac:dyDescent="0.25">
      <c r="A88" s="38" t="s">
        <v>143</v>
      </c>
      <c r="B88" s="32" t="s">
        <v>402</v>
      </c>
      <c r="C88" s="33" t="s">
        <v>98</v>
      </c>
      <c r="D88" s="34">
        <v>88415</v>
      </c>
      <c r="E88" s="35" t="s">
        <v>403</v>
      </c>
      <c r="F88" s="34" t="s">
        <v>107</v>
      </c>
      <c r="G88" s="42">
        <v>2160.7999999999997</v>
      </c>
      <c r="H88" s="36">
        <v>4.93</v>
      </c>
      <c r="I88" s="33" t="s">
        <v>10</v>
      </c>
      <c r="J88" s="42">
        <v>6.22</v>
      </c>
      <c r="K88" s="40">
        <v>13440.200000000003</v>
      </c>
    </row>
    <row r="89" spans="1:11" ht="26.4" x14ac:dyDescent="0.25">
      <c r="A89" s="38" t="s">
        <v>143</v>
      </c>
      <c r="B89" s="32" t="s">
        <v>404</v>
      </c>
      <c r="C89" s="33" t="s">
        <v>98</v>
      </c>
      <c r="D89" s="34">
        <v>104642</v>
      </c>
      <c r="E89" s="35" t="s">
        <v>151</v>
      </c>
      <c r="F89" s="34" t="s">
        <v>107</v>
      </c>
      <c r="G89" s="42">
        <v>2160.7999999999997</v>
      </c>
      <c r="H89" s="36">
        <v>12.32</v>
      </c>
      <c r="I89" s="33" t="s">
        <v>10</v>
      </c>
      <c r="J89" s="42">
        <v>15.55</v>
      </c>
      <c r="K89" s="40">
        <v>33600.400000000001</v>
      </c>
    </row>
    <row r="90" spans="1:11" hidden="1" x14ac:dyDescent="0.25">
      <c r="A90" s="38" t="s">
        <v>389</v>
      </c>
      <c r="B90" s="32" t="s">
        <v>405</v>
      </c>
      <c r="C90" s="33" t="s">
        <v>98</v>
      </c>
      <c r="D90" s="34"/>
      <c r="E90" s="35" t="s">
        <v>406</v>
      </c>
      <c r="F90" s="34" t="s">
        <v>283</v>
      </c>
      <c r="G90" s="42">
        <v>0</v>
      </c>
      <c r="H90" s="36">
        <v>0</v>
      </c>
      <c r="I90" s="33" t="s">
        <v>10</v>
      </c>
      <c r="J90" s="42">
        <v>0</v>
      </c>
      <c r="K90" s="40">
        <v>23184</v>
      </c>
    </row>
    <row r="91" spans="1:11" ht="26.4" x14ac:dyDescent="0.25">
      <c r="A91" s="38" t="s">
        <v>143</v>
      </c>
      <c r="B91" s="32" t="s">
        <v>407</v>
      </c>
      <c r="C91" s="33" t="s">
        <v>98</v>
      </c>
      <c r="D91" s="34">
        <v>102193</v>
      </c>
      <c r="E91" s="35" t="s">
        <v>408</v>
      </c>
      <c r="F91" s="34" t="s">
        <v>107</v>
      </c>
      <c r="G91" s="42">
        <v>420</v>
      </c>
      <c r="H91" s="36">
        <v>2.13</v>
      </c>
      <c r="I91" s="33" t="s">
        <v>10</v>
      </c>
      <c r="J91" s="42">
        <v>2.69</v>
      </c>
      <c r="K91" s="40">
        <v>1129.8</v>
      </c>
    </row>
    <row r="92" spans="1:11" x14ac:dyDescent="0.25">
      <c r="A92" s="38" t="s">
        <v>143</v>
      </c>
      <c r="B92" s="32" t="s">
        <v>409</v>
      </c>
      <c r="C92" s="33" t="s">
        <v>98</v>
      </c>
      <c r="D92" s="34" t="s">
        <v>410</v>
      </c>
      <c r="E92" s="35" t="s">
        <v>411</v>
      </c>
      <c r="F92" s="34" t="s">
        <v>107</v>
      </c>
      <c r="G92" s="42">
        <v>420</v>
      </c>
      <c r="H92" s="36">
        <v>23.41</v>
      </c>
      <c r="I92" s="33" t="s">
        <v>10</v>
      </c>
      <c r="J92" s="42">
        <v>29.54</v>
      </c>
      <c r="K92" s="40">
        <v>12406.800000000001</v>
      </c>
    </row>
    <row r="93" spans="1:11" ht="26.4" x14ac:dyDescent="0.25">
      <c r="A93" s="38" t="s">
        <v>143</v>
      </c>
      <c r="B93" s="32" t="s">
        <v>412</v>
      </c>
      <c r="C93" s="33" t="s">
        <v>98</v>
      </c>
      <c r="D93" s="34">
        <v>102219</v>
      </c>
      <c r="E93" s="35" t="s">
        <v>413</v>
      </c>
      <c r="F93" s="34" t="s">
        <v>107</v>
      </c>
      <c r="G93" s="42">
        <v>420</v>
      </c>
      <c r="H93" s="36">
        <v>18.2</v>
      </c>
      <c r="I93" s="33" t="s">
        <v>10</v>
      </c>
      <c r="J93" s="42">
        <v>22.97</v>
      </c>
      <c r="K93" s="40">
        <v>9647.4000000000015</v>
      </c>
    </row>
    <row r="94" spans="1:11" hidden="1" x14ac:dyDescent="0.25">
      <c r="A94" s="38" t="s">
        <v>130</v>
      </c>
      <c r="B94" s="32" t="s">
        <v>414</v>
      </c>
      <c r="C94" s="33" t="s">
        <v>98</v>
      </c>
      <c r="D94" s="34"/>
      <c r="E94" s="35" t="s">
        <v>415</v>
      </c>
      <c r="F94" s="34" t="s">
        <v>283</v>
      </c>
      <c r="G94" s="42">
        <v>0</v>
      </c>
      <c r="H94" s="36">
        <v>0</v>
      </c>
      <c r="I94" s="33" t="s">
        <v>10</v>
      </c>
      <c r="J94" s="42">
        <v>0</v>
      </c>
      <c r="K94" s="40">
        <v>342557.2</v>
      </c>
    </row>
    <row r="95" spans="1:11" hidden="1" x14ac:dyDescent="0.25">
      <c r="A95" s="38" t="s">
        <v>131</v>
      </c>
      <c r="B95" s="32" t="s">
        <v>416</v>
      </c>
      <c r="C95" s="33" t="s">
        <v>98</v>
      </c>
      <c r="D95" s="34"/>
      <c r="E95" s="35" t="s">
        <v>417</v>
      </c>
      <c r="F95" s="34" t="s">
        <v>283</v>
      </c>
      <c r="G95" s="42">
        <v>0</v>
      </c>
      <c r="H95" s="36">
        <v>0</v>
      </c>
      <c r="I95" s="33" t="s">
        <v>10</v>
      </c>
      <c r="J95" s="42">
        <v>0</v>
      </c>
      <c r="K95" s="40">
        <v>255878.39999999999</v>
      </c>
    </row>
    <row r="96" spans="1:11" ht="39.6" x14ac:dyDescent="0.25">
      <c r="A96" s="38" t="s">
        <v>143</v>
      </c>
      <c r="B96" s="32" t="s">
        <v>418</v>
      </c>
      <c r="C96" s="33" t="s">
        <v>98</v>
      </c>
      <c r="D96" s="34">
        <v>97084</v>
      </c>
      <c r="E96" s="35" t="s">
        <v>419</v>
      </c>
      <c r="F96" s="34" t="s">
        <v>107</v>
      </c>
      <c r="G96" s="42">
        <v>946.40000000000043</v>
      </c>
      <c r="H96" s="36">
        <v>0.8</v>
      </c>
      <c r="I96" s="33" t="s">
        <v>10</v>
      </c>
      <c r="J96" s="42">
        <v>1.01</v>
      </c>
      <c r="K96" s="40">
        <v>955.79999999999973</v>
      </c>
    </row>
    <row r="97" spans="1:11" ht="26.4" x14ac:dyDescent="0.25">
      <c r="A97" s="38" t="s">
        <v>143</v>
      </c>
      <c r="B97" s="32" t="s">
        <v>420</v>
      </c>
      <c r="C97" s="33" t="s">
        <v>98</v>
      </c>
      <c r="D97" s="34">
        <v>100322</v>
      </c>
      <c r="E97" s="35" t="s">
        <v>421</v>
      </c>
      <c r="F97" s="34" t="s">
        <v>104</v>
      </c>
      <c r="G97" s="42">
        <v>94.600000000000051</v>
      </c>
      <c r="H97" s="36">
        <v>349.14</v>
      </c>
      <c r="I97" s="33" t="s">
        <v>10</v>
      </c>
      <c r="J97" s="42">
        <v>440.61</v>
      </c>
      <c r="K97" s="40">
        <v>41681.799999999988</v>
      </c>
    </row>
    <row r="98" spans="1:11" ht="26.4" x14ac:dyDescent="0.25">
      <c r="A98" s="38" t="s">
        <v>143</v>
      </c>
      <c r="B98" s="32" t="s">
        <v>422</v>
      </c>
      <c r="C98" s="33" t="s">
        <v>98</v>
      </c>
      <c r="D98" s="34">
        <v>97087</v>
      </c>
      <c r="E98" s="35" t="s">
        <v>423</v>
      </c>
      <c r="F98" s="34" t="s">
        <v>107</v>
      </c>
      <c r="G98" s="42">
        <v>946.40000000000043</v>
      </c>
      <c r="H98" s="36">
        <v>2.25</v>
      </c>
      <c r="I98" s="33" t="s">
        <v>10</v>
      </c>
      <c r="J98" s="42">
        <v>2.84</v>
      </c>
      <c r="K98" s="40">
        <v>2687.7999999999984</v>
      </c>
    </row>
    <row r="99" spans="1:11" ht="26.4" x14ac:dyDescent="0.25">
      <c r="A99" s="38" t="s">
        <v>143</v>
      </c>
      <c r="B99" s="32" t="s">
        <v>424</v>
      </c>
      <c r="C99" s="33" t="s">
        <v>98</v>
      </c>
      <c r="D99" s="34">
        <v>95241</v>
      </c>
      <c r="E99" s="35" t="s">
        <v>202</v>
      </c>
      <c r="F99" s="34" t="s">
        <v>107</v>
      </c>
      <c r="G99" s="42">
        <v>946.40000000000043</v>
      </c>
      <c r="H99" s="36">
        <v>50.49</v>
      </c>
      <c r="I99" s="33" t="s">
        <v>10</v>
      </c>
      <c r="J99" s="42">
        <v>63.72</v>
      </c>
      <c r="K99" s="40">
        <v>60304.600000000028</v>
      </c>
    </row>
    <row r="100" spans="1:11" ht="52.8" x14ac:dyDescent="0.25">
      <c r="A100" s="38" t="s">
        <v>143</v>
      </c>
      <c r="B100" s="32" t="s">
        <v>425</v>
      </c>
      <c r="C100" s="33" t="s">
        <v>98</v>
      </c>
      <c r="D100" s="34">
        <v>87745</v>
      </c>
      <c r="E100" s="35" t="s">
        <v>426</v>
      </c>
      <c r="F100" s="34" t="s">
        <v>107</v>
      </c>
      <c r="G100" s="42">
        <v>302.59999999999997</v>
      </c>
      <c r="H100" s="36">
        <v>64.959999999999994</v>
      </c>
      <c r="I100" s="33" t="s">
        <v>10</v>
      </c>
      <c r="J100" s="42">
        <v>81.98</v>
      </c>
      <c r="K100" s="40">
        <v>24807.200000000004</v>
      </c>
    </row>
    <row r="101" spans="1:11" ht="39.6" x14ac:dyDescent="0.25">
      <c r="A101" s="38" t="s">
        <v>143</v>
      </c>
      <c r="B101" s="32" t="s">
        <v>427</v>
      </c>
      <c r="C101" s="33" t="s">
        <v>98</v>
      </c>
      <c r="D101" s="34">
        <v>87630</v>
      </c>
      <c r="E101" s="35" t="s">
        <v>428</v>
      </c>
      <c r="F101" s="34" t="s">
        <v>107</v>
      </c>
      <c r="G101" s="42">
        <v>643.80000000000018</v>
      </c>
      <c r="H101" s="36">
        <v>51.1</v>
      </c>
      <c r="I101" s="33" t="s">
        <v>10</v>
      </c>
      <c r="J101" s="42">
        <v>64.489999999999995</v>
      </c>
      <c r="K101" s="40">
        <v>41518.6</v>
      </c>
    </row>
    <row r="102" spans="1:11" ht="39.6" x14ac:dyDescent="0.25">
      <c r="A102" s="38" t="s">
        <v>143</v>
      </c>
      <c r="B102" s="32" t="s">
        <v>429</v>
      </c>
      <c r="C102" s="33" t="s">
        <v>98</v>
      </c>
      <c r="D102" s="34">
        <v>87247</v>
      </c>
      <c r="E102" s="35" t="s">
        <v>430</v>
      </c>
      <c r="F102" s="34" t="s">
        <v>107</v>
      </c>
      <c r="G102" s="42">
        <v>336.00000000000011</v>
      </c>
      <c r="H102" s="36">
        <v>69.150000000000006</v>
      </c>
      <c r="I102" s="33" t="s">
        <v>10</v>
      </c>
      <c r="J102" s="42">
        <v>87.27</v>
      </c>
      <c r="K102" s="40">
        <v>29322.799999999992</v>
      </c>
    </row>
    <row r="103" spans="1:11" ht="39.6" x14ac:dyDescent="0.25">
      <c r="A103" s="38" t="s">
        <v>143</v>
      </c>
      <c r="B103" s="32" t="s">
        <v>431</v>
      </c>
      <c r="C103" s="33" t="s">
        <v>98</v>
      </c>
      <c r="D103" s="34">
        <v>87248</v>
      </c>
      <c r="E103" s="35" t="s">
        <v>432</v>
      </c>
      <c r="F103" s="34" t="s">
        <v>107</v>
      </c>
      <c r="G103" s="42">
        <v>382.00000000000011</v>
      </c>
      <c r="H103" s="36">
        <v>60.94</v>
      </c>
      <c r="I103" s="33" t="s">
        <v>10</v>
      </c>
      <c r="J103" s="42">
        <v>76.91</v>
      </c>
      <c r="K103" s="40">
        <v>29379.599999999995</v>
      </c>
    </row>
    <row r="104" spans="1:11" ht="39.6" x14ac:dyDescent="0.25">
      <c r="A104" s="38" t="s">
        <v>143</v>
      </c>
      <c r="B104" s="32" t="s">
        <v>433</v>
      </c>
      <c r="C104" s="33" t="s">
        <v>98</v>
      </c>
      <c r="D104" s="34">
        <v>87246</v>
      </c>
      <c r="E104" s="35" t="s">
        <v>434</v>
      </c>
      <c r="F104" s="34" t="s">
        <v>107</v>
      </c>
      <c r="G104" s="42">
        <v>259.59999999999991</v>
      </c>
      <c r="H104" s="36">
        <v>76.98</v>
      </c>
      <c r="I104" s="33" t="s">
        <v>10</v>
      </c>
      <c r="J104" s="42">
        <v>97.15</v>
      </c>
      <c r="K104" s="40">
        <v>25220.19999999999</v>
      </c>
    </row>
    <row r="105" spans="1:11" hidden="1" x14ac:dyDescent="0.25">
      <c r="A105" s="38" t="s">
        <v>131</v>
      </c>
      <c r="B105" s="32" t="s">
        <v>435</v>
      </c>
      <c r="C105" s="33" t="s">
        <v>98</v>
      </c>
      <c r="D105" s="34"/>
      <c r="E105" s="35" t="s">
        <v>436</v>
      </c>
      <c r="F105" s="34" t="s">
        <v>283</v>
      </c>
      <c r="G105" s="42">
        <v>0</v>
      </c>
      <c r="H105" s="36">
        <v>0</v>
      </c>
      <c r="I105" s="33" t="s">
        <v>10</v>
      </c>
      <c r="J105" s="42">
        <v>0</v>
      </c>
      <c r="K105" s="40">
        <v>44668.2</v>
      </c>
    </row>
    <row r="106" spans="1:11" ht="39.6" x14ac:dyDescent="0.25">
      <c r="A106" s="38" t="s">
        <v>143</v>
      </c>
      <c r="B106" s="32" t="s">
        <v>437</v>
      </c>
      <c r="C106" s="33" t="s">
        <v>98</v>
      </c>
      <c r="D106" s="34" t="s">
        <v>438</v>
      </c>
      <c r="E106" s="35" t="s">
        <v>419</v>
      </c>
      <c r="F106" s="34" t="s">
        <v>107</v>
      </c>
      <c r="G106" s="42">
        <v>322.99999999999994</v>
      </c>
      <c r="H106" s="36">
        <v>0.8</v>
      </c>
      <c r="I106" s="33" t="s">
        <v>10</v>
      </c>
      <c r="J106" s="42">
        <v>1.01</v>
      </c>
      <c r="K106" s="40">
        <v>326.2</v>
      </c>
    </row>
    <row r="107" spans="1:11" ht="39.6" x14ac:dyDescent="0.25">
      <c r="A107" s="38" t="s">
        <v>143</v>
      </c>
      <c r="B107" s="32" t="s">
        <v>439</v>
      </c>
      <c r="C107" s="33" t="s">
        <v>98</v>
      </c>
      <c r="D107" s="34">
        <v>94990</v>
      </c>
      <c r="E107" s="35" t="s">
        <v>147</v>
      </c>
      <c r="F107" s="34" t="s">
        <v>104</v>
      </c>
      <c r="G107" s="42">
        <v>32.400000000000013</v>
      </c>
      <c r="H107" s="36">
        <v>1084.45</v>
      </c>
      <c r="I107" s="33" t="s">
        <v>10</v>
      </c>
      <c r="J107" s="42">
        <v>1368.58</v>
      </c>
      <c r="K107" s="40">
        <v>44341.999999999985</v>
      </c>
    </row>
    <row r="108" spans="1:11" hidden="1" x14ac:dyDescent="0.25">
      <c r="A108" s="38" t="s">
        <v>131</v>
      </c>
      <c r="B108" s="32" t="s">
        <v>440</v>
      </c>
      <c r="C108" s="33" t="s">
        <v>98</v>
      </c>
      <c r="D108" s="34"/>
      <c r="E108" s="35" t="s">
        <v>441</v>
      </c>
      <c r="F108" s="34" t="s">
        <v>283</v>
      </c>
      <c r="G108" s="42">
        <v>0</v>
      </c>
      <c r="H108" s="36">
        <v>0</v>
      </c>
      <c r="I108" s="33" t="s">
        <v>10</v>
      </c>
      <c r="J108" s="42">
        <v>0</v>
      </c>
      <c r="K108" s="40">
        <v>42010.6</v>
      </c>
    </row>
    <row r="109" spans="1:11" x14ac:dyDescent="0.25">
      <c r="A109" s="38" t="s">
        <v>143</v>
      </c>
      <c r="B109" s="32" t="s">
        <v>442</v>
      </c>
      <c r="C109" s="33" t="s">
        <v>98</v>
      </c>
      <c r="D109" s="34">
        <v>98695</v>
      </c>
      <c r="E109" s="35" t="s">
        <v>443</v>
      </c>
      <c r="F109" s="34" t="s">
        <v>106</v>
      </c>
      <c r="G109" s="42">
        <v>50.40000000000002</v>
      </c>
      <c r="H109" s="36">
        <v>116.86</v>
      </c>
      <c r="I109" s="33" t="s">
        <v>10</v>
      </c>
      <c r="J109" s="42">
        <v>147.47999999999999</v>
      </c>
      <c r="K109" s="40">
        <v>7432.9999999999973</v>
      </c>
    </row>
    <row r="110" spans="1:11" ht="26.4" x14ac:dyDescent="0.25">
      <c r="A110" s="38" t="s">
        <v>143</v>
      </c>
      <c r="B110" s="32" t="s">
        <v>444</v>
      </c>
      <c r="C110" s="33" t="s">
        <v>98</v>
      </c>
      <c r="D110" s="34">
        <v>88648</v>
      </c>
      <c r="E110" s="35" t="s">
        <v>445</v>
      </c>
      <c r="F110" s="34" t="s">
        <v>106</v>
      </c>
      <c r="G110" s="42">
        <v>774.00000000000023</v>
      </c>
      <c r="H110" s="36">
        <v>8.73</v>
      </c>
      <c r="I110" s="33" t="s">
        <v>10</v>
      </c>
      <c r="J110" s="42">
        <v>11.02</v>
      </c>
      <c r="K110" s="40">
        <v>8529.4000000000033</v>
      </c>
    </row>
    <row r="111" spans="1:11" ht="26.4" x14ac:dyDescent="0.25">
      <c r="A111" s="38" t="s">
        <v>143</v>
      </c>
      <c r="B111" s="32" t="s">
        <v>446</v>
      </c>
      <c r="C111" s="33" t="s">
        <v>98</v>
      </c>
      <c r="D111" s="34">
        <v>101965</v>
      </c>
      <c r="E111" s="35" t="s">
        <v>447</v>
      </c>
      <c r="F111" s="34" t="s">
        <v>106</v>
      </c>
      <c r="G111" s="42">
        <v>130</v>
      </c>
      <c r="H111" s="36">
        <v>158.77000000000001</v>
      </c>
      <c r="I111" s="33" t="s">
        <v>10</v>
      </c>
      <c r="J111" s="42">
        <v>200.37</v>
      </c>
      <c r="K111" s="40">
        <v>26048.2</v>
      </c>
    </row>
    <row r="112" spans="1:11" hidden="1" x14ac:dyDescent="0.25">
      <c r="A112" s="38" t="s">
        <v>130</v>
      </c>
      <c r="B112" s="32" t="s">
        <v>448</v>
      </c>
      <c r="C112" s="33" t="s">
        <v>98</v>
      </c>
      <c r="D112" s="34"/>
      <c r="E112" s="35" t="s">
        <v>449</v>
      </c>
      <c r="F112" s="34" t="s">
        <v>283</v>
      </c>
      <c r="G112" s="42">
        <v>0</v>
      </c>
      <c r="H112" s="36">
        <v>0</v>
      </c>
      <c r="I112" s="33" t="s">
        <v>10</v>
      </c>
      <c r="J112" s="42">
        <v>0</v>
      </c>
      <c r="K112" s="40">
        <v>626624.80000000005</v>
      </c>
    </row>
    <row r="113" spans="1:11" hidden="1" x14ac:dyDescent="0.25">
      <c r="A113" s="38" t="s">
        <v>131</v>
      </c>
      <c r="B113" s="32" t="s">
        <v>450</v>
      </c>
      <c r="C113" s="33" t="s">
        <v>98</v>
      </c>
      <c r="D113" s="34"/>
      <c r="E113" s="35" t="s">
        <v>451</v>
      </c>
      <c r="F113" s="34" t="s">
        <v>283</v>
      </c>
      <c r="G113" s="42">
        <v>0</v>
      </c>
      <c r="H113" s="36">
        <v>0</v>
      </c>
      <c r="I113" s="33" t="s">
        <v>10</v>
      </c>
      <c r="J113" s="42">
        <v>0</v>
      </c>
      <c r="K113" s="40">
        <v>219650.4</v>
      </c>
    </row>
    <row r="114" spans="1:11" hidden="1" x14ac:dyDescent="0.25">
      <c r="A114" s="38" t="s">
        <v>389</v>
      </c>
      <c r="B114" s="32" t="s">
        <v>452</v>
      </c>
      <c r="C114" s="33" t="s">
        <v>98</v>
      </c>
      <c r="D114" s="34"/>
      <c r="E114" s="35" t="s">
        <v>453</v>
      </c>
      <c r="F114" s="34" t="s">
        <v>283</v>
      </c>
      <c r="G114" s="42">
        <v>0</v>
      </c>
      <c r="H114" s="36">
        <v>0</v>
      </c>
      <c r="I114" s="33" t="s">
        <v>10</v>
      </c>
      <c r="J114" s="42">
        <v>0</v>
      </c>
      <c r="K114" s="40">
        <v>55530.400000000001</v>
      </c>
    </row>
    <row r="115" spans="1:11" ht="26.4" x14ac:dyDescent="0.25">
      <c r="A115" s="38" t="s">
        <v>143</v>
      </c>
      <c r="B115" s="32" t="s">
        <v>454</v>
      </c>
      <c r="C115" s="33" t="s">
        <v>98</v>
      </c>
      <c r="D115" s="34">
        <v>93653</v>
      </c>
      <c r="E115" s="35" t="s">
        <v>455</v>
      </c>
      <c r="F115" s="34" t="s">
        <v>103</v>
      </c>
      <c r="G115" s="42">
        <v>40</v>
      </c>
      <c r="H115" s="36">
        <v>12.06</v>
      </c>
      <c r="I115" s="33" t="s">
        <v>10</v>
      </c>
      <c r="J115" s="42">
        <v>15.22</v>
      </c>
      <c r="K115" s="40">
        <v>608.80000000000018</v>
      </c>
    </row>
    <row r="116" spans="1:11" ht="26.4" x14ac:dyDescent="0.25">
      <c r="A116" s="38" t="s">
        <v>143</v>
      </c>
      <c r="B116" s="32" t="s">
        <v>456</v>
      </c>
      <c r="C116" s="33" t="s">
        <v>98</v>
      </c>
      <c r="D116" s="34">
        <v>93654</v>
      </c>
      <c r="E116" s="35" t="s">
        <v>457</v>
      </c>
      <c r="F116" s="34" t="s">
        <v>103</v>
      </c>
      <c r="G116" s="42">
        <v>20</v>
      </c>
      <c r="H116" s="36">
        <v>12.06</v>
      </c>
      <c r="I116" s="33" t="s">
        <v>10</v>
      </c>
      <c r="J116" s="42">
        <v>15.22</v>
      </c>
      <c r="K116" s="40">
        <v>304.40000000000009</v>
      </c>
    </row>
    <row r="117" spans="1:11" ht="26.4" x14ac:dyDescent="0.25">
      <c r="A117" s="38" t="s">
        <v>143</v>
      </c>
      <c r="B117" s="32" t="s">
        <v>458</v>
      </c>
      <c r="C117" s="33" t="s">
        <v>98</v>
      </c>
      <c r="D117" s="34">
        <v>93656</v>
      </c>
      <c r="E117" s="35" t="s">
        <v>459</v>
      </c>
      <c r="F117" s="34" t="s">
        <v>103</v>
      </c>
      <c r="G117" s="42">
        <v>20</v>
      </c>
      <c r="H117" s="36">
        <v>14</v>
      </c>
      <c r="I117" s="33" t="s">
        <v>10</v>
      </c>
      <c r="J117" s="42">
        <v>17.670000000000002</v>
      </c>
      <c r="K117" s="40">
        <v>353.4000000000002</v>
      </c>
    </row>
    <row r="118" spans="1:11" ht="26.4" x14ac:dyDescent="0.25">
      <c r="A118" s="38" t="s">
        <v>143</v>
      </c>
      <c r="B118" s="32" t="s">
        <v>460</v>
      </c>
      <c r="C118" s="33" t="s">
        <v>98</v>
      </c>
      <c r="D118" s="34">
        <v>93659</v>
      </c>
      <c r="E118" s="35" t="s">
        <v>461</v>
      </c>
      <c r="F118" s="34" t="s">
        <v>103</v>
      </c>
      <c r="G118" s="42">
        <v>20</v>
      </c>
      <c r="H118" s="36">
        <v>25.59</v>
      </c>
      <c r="I118" s="33" t="s">
        <v>10</v>
      </c>
      <c r="J118" s="42">
        <v>32.29</v>
      </c>
      <c r="K118" s="40">
        <v>645.79999999999995</v>
      </c>
    </row>
    <row r="119" spans="1:11" ht="26.4" x14ac:dyDescent="0.25">
      <c r="A119" s="38" t="s">
        <v>143</v>
      </c>
      <c r="B119" s="32" t="s">
        <v>462</v>
      </c>
      <c r="C119" s="33" t="s">
        <v>98</v>
      </c>
      <c r="D119" s="34" t="s">
        <v>463</v>
      </c>
      <c r="E119" s="35" t="s">
        <v>464</v>
      </c>
      <c r="F119" s="34" t="s">
        <v>103</v>
      </c>
      <c r="G119" s="42">
        <v>40</v>
      </c>
      <c r="H119" s="36">
        <v>149.06</v>
      </c>
      <c r="I119" s="33" t="s">
        <v>10</v>
      </c>
      <c r="J119" s="42">
        <v>188.11</v>
      </c>
      <c r="K119" s="40">
        <v>7524.4000000000033</v>
      </c>
    </row>
    <row r="120" spans="1:11" ht="39.6" x14ac:dyDescent="0.25">
      <c r="A120" s="38" t="s">
        <v>143</v>
      </c>
      <c r="B120" s="32" t="s">
        <v>465</v>
      </c>
      <c r="C120" s="33" t="s">
        <v>98</v>
      </c>
      <c r="D120" s="34">
        <v>101493</v>
      </c>
      <c r="E120" s="35" t="s">
        <v>753</v>
      </c>
      <c r="F120" s="34" t="s">
        <v>103</v>
      </c>
      <c r="G120" s="42">
        <v>20</v>
      </c>
      <c r="H120" s="36">
        <v>1701.52</v>
      </c>
      <c r="I120" s="33" t="s">
        <v>10</v>
      </c>
      <c r="J120" s="42">
        <v>2147.3200000000002</v>
      </c>
      <c r="K120" s="40">
        <v>42946.400000000001</v>
      </c>
    </row>
    <row r="121" spans="1:11" ht="26.4" x14ac:dyDescent="0.25">
      <c r="A121" s="38" t="s">
        <v>143</v>
      </c>
      <c r="B121" s="32" t="s">
        <v>466</v>
      </c>
      <c r="C121" s="33" t="s">
        <v>105</v>
      </c>
      <c r="D121" s="34" t="s">
        <v>467</v>
      </c>
      <c r="E121" s="35" t="s">
        <v>468</v>
      </c>
      <c r="F121" s="34" t="s">
        <v>103</v>
      </c>
      <c r="G121" s="42">
        <v>20</v>
      </c>
      <c r="H121" s="36">
        <v>124.69</v>
      </c>
      <c r="I121" s="33" t="s">
        <v>10</v>
      </c>
      <c r="J121" s="42">
        <v>157.36000000000001</v>
      </c>
      <c r="K121" s="40">
        <v>3147.2000000000016</v>
      </c>
    </row>
    <row r="122" spans="1:11" hidden="1" x14ac:dyDescent="0.25">
      <c r="A122" s="38" t="s">
        <v>389</v>
      </c>
      <c r="B122" s="32" t="s">
        <v>469</v>
      </c>
      <c r="C122" s="33" t="s">
        <v>98</v>
      </c>
      <c r="D122" s="34"/>
      <c r="E122" s="35" t="s">
        <v>470</v>
      </c>
      <c r="F122" s="34" t="s">
        <v>283</v>
      </c>
      <c r="G122" s="42">
        <v>0</v>
      </c>
      <c r="H122" s="36">
        <v>0</v>
      </c>
      <c r="I122" s="33" t="s">
        <v>10</v>
      </c>
      <c r="J122" s="42">
        <v>0</v>
      </c>
      <c r="K122" s="40">
        <v>46695.6</v>
      </c>
    </row>
    <row r="123" spans="1:11" ht="26.4" x14ac:dyDescent="0.25">
      <c r="A123" s="38" t="s">
        <v>143</v>
      </c>
      <c r="B123" s="32" t="s">
        <v>471</v>
      </c>
      <c r="C123" s="33" t="s">
        <v>98</v>
      </c>
      <c r="D123" s="34">
        <v>103782</v>
      </c>
      <c r="E123" s="35" t="s">
        <v>472</v>
      </c>
      <c r="F123" s="34" t="s">
        <v>103</v>
      </c>
      <c r="G123" s="42">
        <v>140</v>
      </c>
      <c r="H123" s="36">
        <v>32.799999999999997</v>
      </c>
      <c r="I123" s="33" t="s">
        <v>10</v>
      </c>
      <c r="J123" s="42">
        <v>41.39</v>
      </c>
      <c r="K123" s="40">
        <v>5794.5999999999985</v>
      </c>
    </row>
    <row r="124" spans="1:11" ht="26.4" x14ac:dyDescent="0.25">
      <c r="A124" s="38" t="s">
        <v>143</v>
      </c>
      <c r="B124" s="32" t="s">
        <v>473</v>
      </c>
      <c r="C124" s="33" t="s">
        <v>98</v>
      </c>
      <c r="D124" s="34">
        <v>97610</v>
      </c>
      <c r="E124" s="35" t="s">
        <v>474</v>
      </c>
      <c r="F124" s="34" t="s">
        <v>103</v>
      </c>
      <c r="G124" s="42">
        <v>140</v>
      </c>
      <c r="H124" s="36">
        <v>15.33</v>
      </c>
      <c r="I124" s="33" t="s">
        <v>10</v>
      </c>
      <c r="J124" s="42">
        <v>19.350000000000001</v>
      </c>
      <c r="K124" s="40">
        <v>2708.9999999999995</v>
      </c>
    </row>
    <row r="125" spans="1:11" ht="26.4" x14ac:dyDescent="0.25">
      <c r="A125" s="38" t="s">
        <v>143</v>
      </c>
      <c r="B125" s="32" t="s">
        <v>475</v>
      </c>
      <c r="C125" s="33" t="s">
        <v>98</v>
      </c>
      <c r="D125" s="34">
        <v>91953</v>
      </c>
      <c r="E125" s="35" t="s">
        <v>476</v>
      </c>
      <c r="F125" s="34" t="s">
        <v>103</v>
      </c>
      <c r="G125" s="42">
        <v>100</v>
      </c>
      <c r="H125" s="36">
        <v>31.21</v>
      </c>
      <c r="I125" s="33" t="s">
        <v>10</v>
      </c>
      <c r="J125" s="42">
        <v>39.39</v>
      </c>
      <c r="K125" s="40">
        <v>3938.9999999999986</v>
      </c>
    </row>
    <row r="126" spans="1:11" ht="26.4" x14ac:dyDescent="0.25">
      <c r="A126" s="38" t="s">
        <v>143</v>
      </c>
      <c r="B126" s="32" t="s">
        <v>477</v>
      </c>
      <c r="C126" s="33" t="s">
        <v>98</v>
      </c>
      <c r="D126" s="34">
        <v>91959</v>
      </c>
      <c r="E126" s="35" t="s">
        <v>191</v>
      </c>
      <c r="F126" s="34" t="s">
        <v>103</v>
      </c>
      <c r="G126" s="42">
        <v>20</v>
      </c>
      <c r="H126" s="36">
        <v>47.36</v>
      </c>
      <c r="I126" s="33" t="s">
        <v>10</v>
      </c>
      <c r="J126" s="42">
        <v>59.77</v>
      </c>
      <c r="K126" s="40">
        <v>1195.3999999999999</v>
      </c>
    </row>
    <row r="127" spans="1:11" ht="26.4" x14ac:dyDescent="0.25">
      <c r="A127" s="38" t="s">
        <v>143</v>
      </c>
      <c r="B127" s="32" t="s">
        <v>478</v>
      </c>
      <c r="C127" s="33" t="s">
        <v>98</v>
      </c>
      <c r="D127" s="34">
        <v>92000</v>
      </c>
      <c r="E127" s="35" t="s">
        <v>193</v>
      </c>
      <c r="F127" s="34" t="s">
        <v>103</v>
      </c>
      <c r="G127" s="42">
        <v>200</v>
      </c>
      <c r="H127" s="36">
        <v>32.65</v>
      </c>
      <c r="I127" s="33" t="s">
        <v>10</v>
      </c>
      <c r="J127" s="42">
        <v>41.2</v>
      </c>
      <c r="K127" s="40">
        <v>8240</v>
      </c>
    </row>
    <row r="128" spans="1:11" ht="26.4" x14ac:dyDescent="0.25">
      <c r="A128" s="38" t="s">
        <v>143</v>
      </c>
      <c r="B128" s="32" t="s">
        <v>479</v>
      </c>
      <c r="C128" s="33" t="s">
        <v>98</v>
      </c>
      <c r="D128" s="34">
        <v>91996</v>
      </c>
      <c r="E128" s="35" t="s">
        <v>480</v>
      </c>
      <c r="F128" s="34" t="s">
        <v>103</v>
      </c>
      <c r="G128" s="42">
        <v>120</v>
      </c>
      <c r="H128" s="36">
        <v>37.01</v>
      </c>
      <c r="I128" s="33" t="s">
        <v>10</v>
      </c>
      <c r="J128" s="42">
        <v>46.71</v>
      </c>
      <c r="K128" s="40">
        <v>5605.2000000000025</v>
      </c>
    </row>
    <row r="129" spans="1:11" ht="26.4" x14ac:dyDescent="0.25">
      <c r="A129" s="38" t="s">
        <v>143</v>
      </c>
      <c r="B129" s="32" t="s">
        <v>481</v>
      </c>
      <c r="C129" s="33" t="s">
        <v>98</v>
      </c>
      <c r="D129" s="34">
        <v>91993</v>
      </c>
      <c r="E129" s="35" t="s">
        <v>482</v>
      </c>
      <c r="F129" s="34" t="s">
        <v>103</v>
      </c>
      <c r="G129" s="42">
        <v>20</v>
      </c>
      <c r="H129" s="36">
        <v>50.27</v>
      </c>
      <c r="I129" s="33" t="s">
        <v>10</v>
      </c>
      <c r="J129" s="42">
        <v>63.44</v>
      </c>
      <c r="K129" s="40">
        <v>1268.8000000000006</v>
      </c>
    </row>
    <row r="130" spans="1:11" ht="26.4" x14ac:dyDescent="0.25">
      <c r="A130" s="38" t="s">
        <v>143</v>
      </c>
      <c r="B130" s="32" t="s">
        <v>483</v>
      </c>
      <c r="C130" s="33" t="s">
        <v>98</v>
      </c>
      <c r="D130" s="34">
        <v>91985</v>
      </c>
      <c r="E130" s="35" t="s">
        <v>484</v>
      </c>
      <c r="F130" s="34" t="s">
        <v>103</v>
      </c>
      <c r="G130" s="42">
        <v>20</v>
      </c>
      <c r="H130" s="36">
        <v>30.19</v>
      </c>
      <c r="I130" s="33" t="s">
        <v>10</v>
      </c>
      <c r="J130" s="42">
        <v>38.1</v>
      </c>
      <c r="K130" s="40">
        <v>762.00000000000023</v>
      </c>
    </row>
    <row r="131" spans="1:11" ht="26.4" x14ac:dyDescent="0.25">
      <c r="A131" s="38" t="s">
        <v>143</v>
      </c>
      <c r="B131" s="32" t="s">
        <v>485</v>
      </c>
      <c r="C131" s="33" t="s">
        <v>98</v>
      </c>
      <c r="D131" s="34">
        <v>91987</v>
      </c>
      <c r="E131" s="35" t="s">
        <v>486</v>
      </c>
      <c r="F131" s="34" t="s">
        <v>103</v>
      </c>
      <c r="G131" s="42">
        <v>20</v>
      </c>
      <c r="H131" s="36">
        <v>49.24</v>
      </c>
      <c r="I131" s="33" t="s">
        <v>10</v>
      </c>
      <c r="J131" s="42">
        <v>62.14</v>
      </c>
      <c r="K131" s="40">
        <v>1242.8000000000002</v>
      </c>
    </row>
    <row r="132" spans="1:11" ht="26.4" x14ac:dyDescent="0.25">
      <c r="A132" s="38" t="s">
        <v>143</v>
      </c>
      <c r="B132" s="32" t="s">
        <v>487</v>
      </c>
      <c r="C132" s="33" t="s">
        <v>98</v>
      </c>
      <c r="D132" s="34" t="s">
        <v>488</v>
      </c>
      <c r="E132" s="35" t="s">
        <v>489</v>
      </c>
      <c r="F132" s="34" t="s">
        <v>103</v>
      </c>
      <c r="G132" s="42">
        <v>40</v>
      </c>
      <c r="H132" s="36">
        <v>9.31</v>
      </c>
      <c r="I132" s="33" t="s">
        <v>10</v>
      </c>
      <c r="J132" s="42">
        <v>11.75</v>
      </c>
      <c r="K132" s="40">
        <v>470</v>
      </c>
    </row>
    <row r="133" spans="1:11" ht="26.4" x14ac:dyDescent="0.25">
      <c r="A133" s="38" t="s">
        <v>143</v>
      </c>
      <c r="B133" s="32" t="s">
        <v>490</v>
      </c>
      <c r="C133" s="33" t="s">
        <v>98</v>
      </c>
      <c r="D133" s="34">
        <v>91941</v>
      </c>
      <c r="E133" s="35" t="s">
        <v>491</v>
      </c>
      <c r="F133" s="34" t="s">
        <v>103</v>
      </c>
      <c r="G133" s="42">
        <v>240</v>
      </c>
      <c r="H133" s="36">
        <v>12.93</v>
      </c>
      <c r="I133" s="33" t="s">
        <v>10</v>
      </c>
      <c r="J133" s="42">
        <v>16.32</v>
      </c>
      <c r="K133" s="40">
        <v>3916.8000000000011</v>
      </c>
    </row>
    <row r="134" spans="1:11" ht="26.4" x14ac:dyDescent="0.25">
      <c r="A134" s="38" t="s">
        <v>143</v>
      </c>
      <c r="B134" s="32" t="s">
        <v>492</v>
      </c>
      <c r="C134" s="33" t="s">
        <v>98</v>
      </c>
      <c r="D134" s="34">
        <v>91940</v>
      </c>
      <c r="E134" s="35" t="s">
        <v>493</v>
      </c>
      <c r="F134" s="34" t="s">
        <v>103</v>
      </c>
      <c r="G134" s="42">
        <v>260</v>
      </c>
      <c r="H134" s="36">
        <v>20.309999999999999</v>
      </c>
      <c r="I134" s="33" t="s">
        <v>10</v>
      </c>
      <c r="J134" s="42">
        <v>25.63</v>
      </c>
      <c r="K134" s="40">
        <v>6663.7999999999975</v>
      </c>
    </row>
    <row r="135" spans="1:11" ht="26.4" x14ac:dyDescent="0.25">
      <c r="A135" s="38" t="s">
        <v>143</v>
      </c>
      <c r="B135" s="32" t="s">
        <v>494</v>
      </c>
      <c r="C135" s="33" t="s">
        <v>98</v>
      </c>
      <c r="D135" s="34">
        <v>91939</v>
      </c>
      <c r="E135" s="35" t="s">
        <v>495</v>
      </c>
      <c r="F135" s="34" t="s">
        <v>103</v>
      </c>
      <c r="G135" s="42">
        <v>40</v>
      </c>
      <c r="H135" s="36">
        <v>35.35</v>
      </c>
      <c r="I135" s="33" t="s">
        <v>10</v>
      </c>
      <c r="J135" s="42">
        <v>44.61</v>
      </c>
      <c r="K135" s="40">
        <v>1784.4000000000003</v>
      </c>
    </row>
    <row r="136" spans="1:11" ht="26.4" x14ac:dyDescent="0.25">
      <c r="A136" s="38" t="s">
        <v>143</v>
      </c>
      <c r="B136" s="32" t="s">
        <v>496</v>
      </c>
      <c r="C136" s="33" t="s">
        <v>98</v>
      </c>
      <c r="D136" s="34">
        <v>91937</v>
      </c>
      <c r="E136" s="35" t="s">
        <v>497</v>
      </c>
      <c r="F136" s="34" t="s">
        <v>103</v>
      </c>
      <c r="G136" s="42">
        <v>140</v>
      </c>
      <c r="H136" s="36">
        <v>17.57</v>
      </c>
      <c r="I136" s="33" t="s">
        <v>10</v>
      </c>
      <c r="J136" s="42">
        <v>22.17</v>
      </c>
      <c r="K136" s="40">
        <v>3103.8000000000006</v>
      </c>
    </row>
    <row r="137" spans="1:11" hidden="1" x14ac:dyDescent="0.25">
      <c r="A137" s="38" t="s">
        <v>389</v>
      </c>
      <c r="B137" s="32" t="s">
        <v>498</v>
      </c>
      <c r="C137" s="33" t="s">
        <v>98</v>
      </c>
      <c r="D137" s="34"/>
      <c r="E137" s="35" t="s">
        <v>499</v>
      </c>
      <c r="F137" s="34" t="s">
        <v>283</v>
      </c>
      <c r="G137" s="42">
        <v>0</v>
      </c>
      <c r="H137" s="36">
        <v>0</v>
      </c>
      <c r="I137" s="33" t="s">
        <v>10</v>
      </c>
      <c r="J137" s="42">
        <v>0</v>
      </c>
      <c r="K137" s="40">
        <v>117424.4</v>
      </c>
    </row>
    <row r="138" spans="1:11" ht="26.4" x14ac:dyDescent="0.25">
      <c r="A138" s="38" t="s">
        <v>143</v>
      </c>
      <c r="B138" s="32" t="s">
        <v>500</v>
      </c>
      <c r="C138" s="33" t="s">
        <v>98</v>
      </c>
      <c r="D138" s="34">
        <v>91924</v>
      </c>
      <c r="E138" s="35" t="s">
        <v>187</v>
      </c>
      <c r="F138" s="34" t="s">
        <v>106</v>
      </c>
      <c r="G138" s="42">
        <v>1958.0000000000007</v>
      </c>
      <c r="H138" s="36">
        <v>3.6</v>
      </c>
      <c r="I138" s="33" t="s">
        <v>10</v>
      </c>
      <c r="J138" s="42">
        <v>4.54</v>
      </c>
      <c r="K138" s="40">
        <v>8889.4000000000033</v>
      </c>
    </row>
    <row r="139" spans="1:11" ht="26.4" x14ac:dyDescent="0.25">
      <c r="A139" s="38" t="s">
        <v>143</v>
      </c>
      <c r="B139" s="32" t="s">
        <v>501</v>
      </c>
      <c r="C139" s="33" t="s">
        <v>98</v>
      </c>
      <c r="D139" s="34">
        <v>91926</v>
      </c>
      <c r="E139" s="35" t="s">
        <v>189</v>
      </c>
      <c r="F139" s="34" t="s">
        <v>106</v>
      </c>
      <c r="G139" s="42">
        <v>5176.0000000000018</v>
      </c>
      <c r="H139" s="36">
        <v>5.24</v>
      </c>
      <c r="I139" s="33" t="s">
        <v>10</v>
      </c>
      <c r="J139" s="42">
        <v>6.61</v>
      </c>
      <c r="K139" s="40">
        <v>34213.399999999987</v>
      </c>
    </row>
    <row r="140" spans="1:11" ht="26.4" x14ac:dyDescent="0.25">
      <c r="A140" s="38" t="s">
        <v>143</v>
      </c>
      <c r="B140" s="32" t="s">
        <v>502</v>
      </c>
      <c r="C140" s="33" t="s">
        <v>98</v>
      </c>
      <c r="D140" s="34">
        <v>91928</v>
      </c>
      <c r="E140" s="35" t="s">
        <v>503</v>
      </c>
      <c r="F140" s="34" t="s">
        <v>106</v>
      </c>
      <c r="G140" s="42">
        <v>496.00000000000017</v>
      </c>
      <c r="H140" s="36">
        <v>8.1199999999999992</v>
      </c>
      <c r="I140" s="33" t="s">
        <v>10</v>
      </c>
      <c r="J140" s="42">
        <v>10.25</v>
      </c>
      <c r="K140" s="40">
        <v>5083.9999999999982</v>
      </c>
    </row>
    <row r="141" spans="1:11" ht="26.4" x14ac:dyDescent="0.25">
      <c r="A141" s="38" t="s">
        <v>143</v>
      </c>
      <c r="B141" s="32" t="s">
        <v>504</v>
      </c>
      <c r="C141" s="33" t="s">
        <v>98</v>
      </c>
      <c r="D141" s="34">
        <v>101884</v>
      </c>
      <c r="E141" s="35" t="s">
        <v>505</v>
      </c>
      <c r="F141" s="34" t="s">
        <v>106</v>
      </c>
      <c r="G141" s="42">
        <v>517.99999999999977</v>
      </c>
      <c r="H141" s="36">
        <v>13.46</v>
      </c>
      <c r="I141" s="33" t="s">
        <v>10</v>
      </c>
      <c r="J141" s="42">
        <v>16.989999999999998</v>
      </c>
      <c r="K141" s="40">
        <v>8800.8000000000011</v>
      </c>
    </row>
    <row r="142" spans="1:11" ht="39.6" x14ac:dyDescent="0.25">
      <c r="A142" s="38" t="s">
        <v>143</v>
      </c>
      <c r="B142" s="32" t="s">
        <v>506</v>
      </c>
      <c r="C142" s="33" t="s">
        <v>98</v>
      </c>
      <c r="D142" s="34" t="s">
        <v>507</v>
      </c>
      <c r="E142" s="35" t="s">
        <v>754</v>
      </c>
      <c r="F142" s="34" t="s">
        <v>106</v>
      </c>
      <c r="G142" s="42">
        <v>166.00000000000003</v>
      </c>
      <c r="H142" s="36">
        <v>12.84</v>
      </c>
      <c r="I142" s="33" t="s">
        <v>10</v>
      </c>
      <c r="J142" s="42">
        <v>16.2</v>
      </c>
      <c r="K142" s="40">
        <v>2689.2000000000003</v>
      </c>
    </row>
    <row r="143" spans="1:11" ht="39.6" x14ac:dyDescent="0.25">
      <c r="A143" s="38" t="s">
        <v>143</v>
      </c>
      <c r="B143" s="32" t="s">
        <v>508</v>
      </c>
      <c r="C143" s="33" t="s">
        <v>98</v>
      </c>
      <c r="D143" s="34">
        <v>91834</v>
      </c>
      <c r="E143" s="35" t="s">
        <v>509</v>
      </c>
      <c r="F143" s="34" t="s">
        <v>106</v>
      </c>
      <c r="G143" s="42">
        <v>894.00000000000034</v>
      </c>
      <c r="H143" s="36">
        <v>19.73</v>
      </c>
      <c r="I143" s="33" t="s">
        <v>10</v>
      </c>
      <c r="J143" s="42">
        <v>24.9</v>
      </c>
      <c r="K143" s="40">
        <v>22260.6</v>
      </c>
    </row>
    <row r="144" spans="1:11" ht="39.6" x14ac:dyDescent="0.25">
      <c r="A144" s="38" t="s">
        <v>143</v>
      </c>
      <c r="B144" s="32" t="s">
        <v>510</v>
      </c>
      <c r="C144" s="33" t="s">
        <v>98</v>
      </c>
      <c r="D144" s="34">
        <v>91854</v>
      </c>
      <c r="E144" s="35" t="s">
        <v>511</v>
      </c>
      <c r="F144" s="34" t="s">
        <v>106</v>
      </c>
      <c r="G144" s="42">
        <v>1165.9999999999995</v>
      </c>
      <c r="H144" s="36">
        <v>11.23</v>
      </c>
      <c r="I144" s="33" t="s">
        <v>10</v>
      </c>
      <c r="J144" s="42">
        <v>14.17</v>
      </c>
      <c r="K144" s="40">
        <v>16522.200000000004</v>
      </c>
    </row>
    <row r="145" spans="1:11" ht="39.6" x14ac:dyDescent="0.25">
      <c r="A145" s="38" t="s">
        <v>143</v>
      </c>
      <c r="B145" s="32" t="s">
        <v>512</v>
      </c>
      <c r="C145" s="33" t="s">
        <v>98</v>
      </c>
      <c r="D145" s="34">
        <v>91845</v>
      </c>
      <c r="E145" s="35" t="s">
        <v>513</v>
      </c>
      <c r="F145" s="34" t="s">
        <v>106</v>
      </c>
      <c r="G145" s="42">
        <v>441.2</v>
      </c>
      <c r="H145" s="36">
        <v>9.8699999999999992</v>
      </c>
      <c r="I145" s="33" t="s">
        <v>10</v>
      </c>
      <c r="J145" s="42">
        <v>12.46</v>
      </c>
      <c r="K145" s="40">
        <v>5497.3999999999987</v>
      </c>
    </row>
    <row r="146" spans="1:11" ht="26.4" x14ac:dyDescent="0.25">
      <c r="A146" s="38" t="s">
        <v>143</v>
      </c>
      <c r="B146" s="32" t="s">
        <v>514</v>
      </c>
      <c r="C146" s="33" t="s">
        <v>98</v>
      </c>
      <c r="D146" s="34">
        <v>90447</v>
      </c>
      <c r="E146" s="35" t="s">
        <v>515</v>
      </c>
      <c r="F146" s="34" t="s">
        <v>106</v>
      </c>
      <c r="G146" s="42">
        <v>1165.9999999999995</v>
      </c>
      <c r="H146" s="36">
        <v>9.15</v>
      </c>
      <c r="I146" s="33" t="s">
        <v>10</v>
      </c>
      <c r="J146" s="42">
        <v>11.55</v>
      </c>
      <c r="K146" s="40">
        <v>13467.400000000005</v>
      </c>
    </row>
    <row r="147" spans="1:11" hidden="1" x14ac:dyDescent="0.25">
      <c r="A147" s="38" t="s">
        <v>131</v>
      </c>
      <c r="B147" s="32" t="s">
        <v>516</v>
      </c>
      <c r="C147" s="33" t="s">
        <v>98</v>
      </c>
      <c r="D147" s="34"/>
      <c r="E147" s="35" t="s">
        <v>517</v>
      </c>
      <c r="F147" s="34" t="s">
        <v>283</v>
      </c>
      <c r="G147" s="42">
        <v>0</v>
      </c>
      <c r="H147" s="36">
        <v>0</v>
      </c>
      <c r="I147" s="33" t="s">
        <v>10</v>
      </c>
      <c r="J147" s="42">
        <v>0</v>
      </c>
      <c r="K147" s="40">
        <v>136121</v>
      </c>
    </row>
    <row r="148" spans="1:11" hidden="1" x14ac:dyDescent="0.25">
      <c r="A148" s="38" t="s">
        <v>389</v>
      </c>
      <c r="B148" s="32" t="s">
        <v>518</v>
      </c>
      <c r="C148" s="33" t="s">
        <v>98</v>
      </c>
      <c r="D148" s="34"/>
      <c r="E148" s="35" t="s">
        <v>519</v>
      </c>
      <c r="F148" s="34" t="s">
        <v>283</v>
      </c>
      <c r="G148" s="42">
        <v>0</v>
      </c>
      <c r="H148" s="36">
        <v>0</v>
      </c>
      <c r="I148" s="33" t="s">
        <v>10</v>
      </c>
      <c r="J148" s="42">
        <v>0</v>
      </c>
      <c r="K148" s="40">
        <v>14386</v>
      </c>
    </row>
    <row r="149" spans="1:11" ht="39.6" x14ac:dyDescent="0.25">
      <c r="A149" s="38" t="s">
        <v>143</v>
      </c>
      <c r="B149" s="32" t="s">
        <v>520</v>
      </c>
      <c r="C149" s="33" t="s">
        <v>98</v>
      </c>
      <c r="D149" s="34">
        <v>90373</v>
      </c>
      <c r="E149" s="35" t="s">
        <v>521</v>
      </c>
      <c r="F149" s="34" t="s">
        <v>103</v>
      </c>
      <c r="G149" s="42">
        <v>140</v>
      </c>
      <c r="H149" s="36">
        <v>15.11</v>
      </c>
      <c r="I149" s="33" t="s">
        <v>10</v>
      </c>
      <c r="J149" s="42">
        <v>19.07</v>
      </c>
      <c r="K149" s="40">
        <v>2669.7999999999993</v>
      </c>
    </row>
    <row r="150" spans="1:11" ht="26.4" x14ac:dyDescent="0.25">
      <c r="A150" s="38" t="s">
        <v>143</v>
      </c>
      <c r="B150" s="32" t="s">
        <v>522</v>
      </c>
      <c r="C150" s="33" t="s">
        <v>98</v>
      </c>
      <c r="D150" s="34">
        <v>89408</v>
      </c>
      <c r="E150" s="35" t="s">
        <v>523</v>
      </c>
      <c r="F150" s="34" t="s">
        <v>103</v>
      </c>
      <c r="G150" s="42">
        <v>160</v>
      </c>
      <c r="H150" s="36">
        <v>9.75</v>
      </c>
      <c r="I150" s="33" t="s">
        <v>10</v>
      </c>
      <c r="J150" s="42">
        <v>12.3</v>
      </c>
      <c r="K150" s="40">
        <v>1968.0000000000007</v>
      </c>
    </row>
    <row r="151" spans="1:11" ht="26.4" x14ac:dyDescent="0.25">
      <c r="A151" s="38" t="s">
        <v>143</v>
      </c>
      <c r="B151" s="32" t="s">
        <v>524</v>
      </c>
      <c r="C151" s="33" t="s">
        <v>98</v>
      </c>
      <c r="D151" s="34">
        <v>89395</v>
      </c>
      <c r="E151" s="35" t="s">
        <v>525</v>
      </c>
      <c r="F151" s="34" t="s">
        <v>103</v>
      </c>
      <c r="G151" s="42">
        <v>80</v>
      </c>
      <c r="H151" s="36">
        <v>14.71</v>
      </c>
      <c r="I151" s="33" t="s">
        <v>10</v>
      </c>
      <c r="J151" s="42">
        <v>18.559999999999999</v>
      </c>
      <c r="K151" s="40">
        <v>1484.8</v>
      </c>
    </row>
    <row r="152" spans="1:11" ht="39.6" x14ac:dyDescent="0.25">
      <c r="A152" s="38" t="s">
        <v>143</v>
      </c>
      <c r="B152" s="32" t="s">
        <v>526</v>
      </c>
      <c r="C152" s="33" t="s">
        <v>98</v>
      </c>
      <c r="D152" s="34">
        <v>89383</v>
      </c>
      <c r="E152" s="35" t="s">
        <v>527</v>
      </c>
      <c r="F152" s="34" t="s">
        <v>103</v>
      </c>
      <c r="G152" s="42">
        <v>160</v>
      </c>
      <c r="H152" s="36">
        <v>7.45</v>
      </c>
      <c r="I152" s="33" t="s">
        <v>10</v>
      </c>
      <c r="J152" s="42">
        <v>9.4</v>
      </c>
      <c r="K152" s="40">
        <v>1504.0000000000005</v>
      </c>
    </row>
    <row r="153" spans="1:11" ht="26.4" x14ac:dyDescent="0.25">
      <c r="A153" s="38" t="s">
        <v>143</v>
      </c>
      <c r="B153" s="32" t="s">
        <v>528</v>
      </c>
      <c r="C153" s="33" t="s">
        <v>98</v>
      </c>
      <c r="D153" s="34">
        <v>89446</v>
      </c>
      <c r="E153" s="35" t="s">
        <v>529</v>
      </c>
      <c r="F153" s="34" t="s">
        <v>106</v>
      </c>
      <c r="G153" s="42">
        <v>101.99999999999997</v>
      </c>
      <c r="H153" s="36">
        <v>6.54</v>
      </c>
      <c r="I153" s="33" t="s">
        <v>10</v>
      </c>
      <c r="J153" s="42">
        <v>8.25</v>
      </c>
      <c r="K153" s="40">
        <v>841.60000000000014</v>
      </c>
    </row>
    <row r="154" spans="1:11" ht="26.4" x14ac:dyDescent="0.25">
      <c r="A154" s="38" t="s">
        <v>143</v>
      </c>
      <c r="B154" s="32" t="s">
        <v>530</v>
      </c>
      <c r="C154" s="33" t="s">
        <v>98</v>
      </c>
      <c r="D154" s="34">
        <v>89356</v>
      </c>
      <c r="E154" s="35" t="s">
        <v>531</v>
      </c>
      <c r="F154" s="34" t="s">
        <v>106</v>
      </c>
      <c r="G154" s="42">
        <v>173.99999999999997</v>
      </c>
      <c r="H154" s="36">
        <v>26.95</v>
      </c>
      <c r="I154" s="33" t="s">
        <v>10</v>
      </c>
      <c r="J154" s="42">
        <v>34.01</v>
      </c>
      <c r="K154" s="40">
        <v>5917.8000000000011</v>
      </c>
    </row>
    <row r="155" spans="1:11" hidden="1" x14ac:dyDescent="0.25">
      <c r="A155" s="38" t="s">
        <v>389</v>
      </c>
      <c r="B155" s="32" t="s">
        <v>532</v>
      </c>
      <c r="C155" s="33" t="s">
        <v>98</v>
      </c>
      <c r="D155" s="34"/>
      <c r="E155" s="35" t="s">
        <v>533</v>
      </c>
      <c r="F155" s="34" t="s">
        <v>283</v>
      </c>
      <c r="G155" s="42">
        <v>0</v>
      </c>
      <c r="H155" s="36">
        <v>0</v>
      </c>
      <c r="I155" s="33" t="s">
        <v>10</v>
      </c>
      <c r="J155" s="42">
        <v>0</v>
      </c>
      <c r="K155" s="40">
        <v>11994.4</v>
      </c>
    </row>
    <row r="156" spans="1:11" ht="26.4" x14ac:dyDescent="0.25">
      <c r="A156" s="38" t="s">
        <v>143</v>
      </c>
      <c r="B156" s="32" t="s">
        <v>534</v>
      </c>
      <c r="C156" s="33" t="s">
        <v>98</v>
      </c>
      <c r="D156" s="34">
        <v>89985</v>
      </c>
      <c r="E156" s="35" t="s">
        <v>535</v>
      </c>
      <c r="F156" s="34" t="s">
        <v>103</v>
      </c>
      <c r="G156" s="42">
        <v>20</v>
      </c>
      <c r="H156" s="36">
        <v>83.05</v>
      </c>
      <c r="I156" s="33" t="s">
        <v>10</v>
      </c>
      <c r="J156" s="42">
        <v>104.81</v>
      </c>
      <c r="K156" s="40">
        <v>2096.1999999999994</v>
      </c>
    </row>
    <row r="157" spans="1:11" ht="26.4" x14ac:dyDescent="0.25">
      <c r="A157" s="38" t="s">
        <v>143</v>
      </c>
      <c r="B157" s="32" t="s">
        <v>536</v>
      </c>
      <c r="C157" s="33" t="s">
        <v>98</v>
      </c>
      <c r="D157" s="34">
        <v>89987</v>
      </c>
      <c r="E157" s="35" t="s">
        <v>537</v>
      </c>
      <c r="F157" s="34" t="s">
        <v>103</v>
      </c>
      <c r="G157" s="42">
        <v>60</v>
      </c>
      <c r="H157" s="36">
        <v>87.3</v>
      </c>
      <c r="I157" s="33" t="s">
        <v>10</v>
      </c>
      <c r="J157" s="42">
        <v>110.17</v>
      </c>
      <c r="K157" s="40">
        <v>6610.2000000000025</v>
      </c>
    </row>
    <row r="158" spans="1:11" ht="26.4" x14ac:dyDescent="0.25">
      <c r="A158" s="38" t="s">
        <v>143</v>
      </c>
      <c r="B158" s="32" t="s">
        <v>538</v>
      </c>
      <c r="C158" s="33" t="s">
        <v>98</v>
      </c>
      <c r="D158" s="34">
        <v>94490</v>
      </c>
      <c r="E158" s="35" t="s">
        <v>539</v>
      </c>
      <c r="F158" s="34" t="s">
        <v>103</v>
      </c>
      <c r="G158" s="42">
        <v>40</v>
      </c>
      <c r="H158" s="36">
        <v>39.43</v>
      </c>
      <c r="I158" s="33" t="s">
        <v>10</v>
      </c>
      <c r="J158" s="42">
        <v>49.76</v>
      </c>
      <c r="K158" s="40">
        <v>1990.3999999999999</v>
      </c>
    </row>
    <row r="159" spans="1:11" ht="26.4" x14ac:dyDescent="0.25">
      <c r="A159" s="38" t="s">
        <v>143</v>
      </c>
      <c r="B159" s="32" t="s">
        <v>540</v>
      </c>
      <c r="C159" s="33" t="s">
        <v>98</v>
      </c>
      <c r="D159" s="34">
        <v>86885</v>
      </c>
      <c r="E159" s="35" t="s">
        <v>541</v>
      </c>
      <c r="F159" s="34" t="s">
        <v>103</v>
      </c>
      <c r="G159" s="42">
        <v>80</v>
      </c>
      <c r="H159" s="36">
        <v>12.85</v>
      </c>
      <c r="I159" s="33" t="s">
        <v>10</v>
      </c>
      <c r="J159" s="42">
        <v>16.22</v>
      </c>
      <c r="K159" s="40">
        <v>1297.6000000000004</v>
      </c>
    </row>
    <row r="160" spans="1:11" hidden="1" x14ac:dyDescent="0.25">
      <c r="A160" s="38" t="s">
        <v>389</v>
      </c>
      <c r="B160" s="32" t="s">
        <v>542</v>
      </c>
      <c r="C160" s="33" t="s">
        <v>98</v>
      </c>
      <c r="D160" s="34"/>
      <c r="E160" s="35" t="s">
        <v>543</v>
      </c>
      <c r="F160" s="34" t="s">
        <v>283</v>
      </c>
      <c r="G160" s="42">
        <v>0</v>
      </c>
      <c r="H160" s="36">
        <v>0</v>
      </c>
      <c r="I160" s="33" t="s">
        <v>10</v>
      </c>
      <c r="J160" s="42">
        <v>0</v>
      </c>
      <c r="K160" s="40">
        <v>73628.2</v>
      </c>
    </row>
    <row r="161" spans="1:11" ht="39.6" x14ac:dyDescent="0.25">
      <c r="A161" s="38" t="s">
        <v>143</v>
      </c>
      <c r="B161" s="32" t="s">
        <v>544</v>
      </c>
      <c r="C161" s="33" t="s">
        <v>98</v>
      </c>
      <c r="D161" s="34" t="s">
        <v>545</v>
      </c>
      <c r="E161" s="35" t="s">
        <v>546</v>
      </c>
      <c r="F161" s="34" t="s">
        <v>103</v>
      </c>
      <c r="G161" s="42">
        <v>20</v>
      </c>
      <c r="H161" s="36">
        <v>787.43</v>
      </c>
      <c r="I161" s="33" t="s">
        <v>10</v>
      </c>
      <c r="J161" s="42">
        <v>993.74</v>
      </c>
      <c r="K161" s="40">
        <v>19874.800000000003</v>
      </c>
    </row>
    <row r="162" spans="1:11" x14ac:dyDescent="0.25">
      <c r="A162" s="38" t="s">
        <v>143</v>
      </c>
      <c r="B162" s="32" t="s">
        <v>547</v>
      </c>
      <c r="C162" s="33" t="s">
        <v>98</v>
      </c>
      <c r="D162" s="34" t="s">
        <v>548</v>
      </c>
      <c r="E162" s="35" t="s">
        <v>549</v>
      </c>
      <c r="F162" s="34" t="s">
        <v>103</v>
      </c>
      <c r="G162" s="42">
        <v>20</v>
      </c>
      <c r="H162" s="36">
        <v>953.02</v>
      </c>
      <c r="I162" s="33" t="s">
        <v>10</v>
      </c>
      <c r="J162" s="42">
        <v>1202.71</v>
      </c>
      <c r="K162" s="40">
        <v>24054.19999999999</v>
      </c>
    </row>
    <row r="163" spans="1:11" ht="26.4" x14ac:dyDescent="0.25">
      <c r="A163" s="38" t="s">
        <v>143</v>
      </c>
      <c r="B163" s="32" t="s">
        <v>550</v>
      </c>
      <c r="C163" s="33" t="s">
        <v>98</v>
      </c>
      <c r="D163" s="34" t="s">
        <v>551</v>
      </c>
      <c r="E163" s="35" t="s">
        <v>552</v>
      </c>
      <c r="F163" s="34" t="s">
        <v>103</v>
      </c>
      <c r="G163" s="42">
        <v>20</v>
      </c>
      <c r="H163" s="36">
        <v>132.66999999999999</v>
      </c>
      <c r="I163" s="33" t="s">
        <v>10</v>
      </c>
      <c r="J163" s="42">
        <v>167.43</v>
      </c>
      <c r="K163" s="40">
        <v>3348.5999999999995</v>
      </c>
    </row>
    <row r="164" spans="1:11" ht="26.4" x14ac:dyDescent="0.25">
      <c r="A164" s="38" t="s">
        <v>143</v>
      </c>
      <c r="B164" s="32" t="s">
        <v>553</v>
      </c>
      <c r="C164" s="33" t="s">
        <v>98</v>
      </c>
      <c r="D164" s="34" t="s">
        <v>554</v>
      </c>
      <c r="E164" s="35" t="s">
        <v>555</v>
      </c>
      <c r="F164" s="34" t="s">
        <v>103</v>
      </c>
      <c r="G164" s="42">
        <v>20</v>
      </c>
      <c r="H164" s="36">
        <v>145.02000000000001</v>
      </c>
      <c r="I164" s="33" t="s">
        <v>10</v>
      </c>
      <c r="J164" s="42">
        <v>183.02</v>
      </c>
      <c r="K164" s="40">
        <v>3660.4</v>
      </c>
    </row>
    <row r="165" spans="1:11" ht="26.4" x14ac:dyDescent="0.25">
      <c r="A165" s="38" t="s">
        <v>143</v>
      </c>
      <c r="B165" s="32" t="s">
        <v>556</v>
      </c>
      <c r="C165" s="33" t="s">
        <v>98</v>
      </c>
      <c r="D165" s="34" t="s">
        <v>557</v>
      </c>
      <c r="E165" s="35" t="s">
        <v>558</v>
      </c>
      <c r="F165" s="34" t="s">
        <v>106</v>
      </c>
      <c r="G165" s="42">
        <v>200</v>
      </c>
      <c r="H165" s="36">
        <v>76.84</v>
      </c>
      <c r="I165" s="33" t="s">
        <v>10</v>
      </c>
      <c r="J165" s="42">
        <v>96.97</v>
      </c>
      <c r="K165" s="40">
        <v>19394.000000000007</v>
      </c>
    </row>
    <row r="166" spans="1:11" ht="26.4" x14ac:dyDescent="0.25">
      <c r="A166" s="38" t="s">
        <v>143</v>
      </c>
      <c r="B166" s="32" t="s">
        <v>559</v>
      </c>
      <c r="C166" s="33" t="s">
        <v>98</v>
      </c>
      <c r="D166" s="34" t="s">
        <v>560</v>
      </c>
      <c r="E166" s="35" t="s">
        <v>561</v>
      </c>
      <c r="F166" s="34" t="s">
        <v>103</v>
      </c>
      <c r="G166" s="42">
        <v>40</v>
      </c>
      <c r="H166" s="36">
        <v>34.340000000000003</v>
      </c>
      <c r="I166" s="33" t="s">
        <v>10</v>
      </c>
      <c r="J166" s="42">
        <v>43.34</v>
      </c>
      <c r="K166" s="40">
        <v>1733.6000000000008</v>
      </c>
    </row>
    <row r="167" spans="1:11" ht="26.4" x14ac:dyDescent="0.25">
      <c r="A167" s="38" t="s">
        <v>143</v>
      </c>
      <c r="B167" s="32" t="s">
        <v>562</v>
      </c>
      <c r="C167" s="33" t="s">
        <v>98</v>
      </c>
      <c r="D167" s="34" t="s">
        <v>563</v>
      </c>
      <c r="E167" s="35" t="s">
        <v>564</v>
      </c>
      <c r="F167" s="34" t="s">
        <v>103</v>
      </c>
      <c r="G167" s="42">
        <v>20</v>
      </c>
      <c r="H167" s="36">
        <v>61.91</v>
      </c>
      <c r="I167" s="33" t="s">
        <v>10</v>
      </c>
      <c r="J167" s="42">
        <v>78.13</v>
      </c>
      <c r="K167" s="40">
        <v>1562.6000000000004</v>
      </c>
    </row>
    <row r="168" spans="1:11" hidden="1" x14ac:dyDescent="0.25">
      <c r="A168" s="38" t="s">
        <v>389</v>
      </c>
      <c r="B168" s="32" t="s">
        <v>565</v>
      </c>
      <c r="C168" s="33" t="s">
        <v>98</v>
      </c>
      <c r="D168" s="34"/>
      <c r="E168" s="35" t="s">
        <v>566</v>
      </c>
      <c r="F168" s="34" t="s">
        <v>283</v>
      </c>
      <c r="G168" s="42">
        <v>0</v>
      </c>
      <c r="H168" s="36">
        <v>0</v>
      </c>
      <c r="I168" s="33" t="s">
        <v>10</v>
      </c>
      <c r="J168" s="42">
        <v>0</v>
      </c>
      <c r="K168" s="40">
        <v>36112.400000000001</v>
      </c>
    </row>
    <row r="169" spans="1:11" ht="26.4" x14ac:dyDescent="0.25">
      <c r="A169" s="38" t="s">
        <v>143</v>
      </c>
      <c r="B169" s="32" t="s">
        <v>567</v>
      </c>
      <c r="C169" s="33" t="s">
        <v>98</v>
      </c>
      <c r="D169" s="34" t="s">
        <v>568</v>
      </c>
      <c r="E169" s="35" t="s">
        <v>569</v>
      </c>
      <c r="F169" s="34" t="s">
        <v>103</v>
      </c>
      <c r="G169" s="42">
        <v>20</v>
      </c>
      <c r="H169" s="36">
        <v>740.11</v>
      </c>
      <c r="I169" s="33" t="s">
        <v>10</v>
      </c>
      <c r="J169" s="42">
        <v>934.02</v>
      </c>
      <c r="K169" s="40">
        <v>18680.400000000005</v>
      </c>
    </row>
    <row r="170" spans="1:11" ht="26.4" x14ac:dyDescent="0.25">
      <c r="A170" s="38" t="s">
        <v>143</v>
      </c>
      <c r="B170" s="32" t="s">
        <v>570</v>
      </c>
      <c r="C170" s="33" t="s">
        <v>98</v>
      </c>
      <c r="D170" s="34">
        <v>102591</v>
      </c>
      <c r="E170" s="35" t="s">
        <v>571</v>
      </c>
      <c r="F170" s="34" t="s">
        <v>103</v>
      </c>
      <c r="G170" s="42">
        <v>20</v>
      </c>
      <c r="H170" s="36">
        <v>4.8</v>
      </c>
      <c r="I170" s="33" t="s">
        <v>10</v>
      </c>
      <c r="J170" s="42">
        <v>6.06</v>
      </c>
      <c r="K170" s="40">
        <v>121.20000000000003</v>
      </c>
    </row>
    <row r="171" spans="1:11" ht="26.4" x14ac:dyDescent="0.25">
      <c r="A171" s="38" t="s">
        <v>143</v>
      </c>
      <c r="B171" s="32" t="s">
        <v>572</v>
      </c>
      <c r="C171" s="33" t="s">
        <v>98</v>
      </c>
      <c r="D171" s="34">
        <v>102593</v>
      </c>
      <c r="E171" s="35" t="s">
        <v>573</v>
      </c>
      <c r="F171" s="34" t="s">
        <v>103</v>
      </c>
      <c r="G171" s="42">
        <v>40</v>
      </c>
      <c r="H171" s="36">
        <v>5.43</v>
      </c>
      <c r="I171" s="33" t="s">
        <v>10</v>
      </c>
      <c r="J171" s="42">
        <v>6.85</v>
      </c>
      <c r="K171" s="40">
        <v>273.99999999999989</v>
      </c>
    </row>
    <row r="172" spans="1:11" ht="39.6" x14ac:dyDescent="0.25">
      <c r="A172" s="38" t="s">
        <v>143</v>
      </c>
      <c r="B172" s="32" t="s">
        <v>574</v>
      </c>
      <c r="C172" s="33" t="s">
        <v>98</v>
      </c>
      <c r="D172" s="34">
        <v>94703</v>
      </c>
      <c r="E172" s="35" t="s">
        <v>575</v>
      </c>
      <c r="F172" s="34" t="s">
        <v>103</v>
      </c>
      <c r="G172" s="42">
        <v>20</v>
      </c>
      <c r="H172" s="36">
        <v>23.51</v>
      </c>
      <c r="I172" s="33" t="s">
        <v>10</v>
      </c>
      <c r="J172" s="42">
        <v>29.67</v>
      </c>
      <c r="K172" s="40">
        <v>593.40000000000009</v>
      </c>
    </row>
    <row r="173" spans="1:11" ht="39.6" x14ac:dyDescent="0.25">
      <c r="A173" s="38" t="s">
        <v>143</v>
      </c>
      <c r="B173" s="32" t="s">
        <v>576</v>
      </c>
      <c r="C173" s="33" t="s">
        <v>98</v>
      </c>
      <c r="D173" s="34">
        <v>94704</v>
      </c>
      <c r="E173" s="35" t="s">
        <v>577</v>
      </c>
      <c r="F173" s="34" t="s">
        <v>103</v>
      </c>
      <c r="G173" s="42">
        <v>40</v>
      </c>
      <c r="H173" s="36">
        <v>31.71</v>
      </c>
      <c r="I173" s="33" t="s">
        <v>10</v>
      </c>
      <c r="J173" s="42">
        <v>40.020000000000003</v>
      </c>
      <c r="K173" s="40">
        <v>1600.7999999999997</v>
      </c>
    </row>
    <row r="174" spans="1:11" ht="26.4" x14ac:dyDescent="0.25">
      <c r="A174" s="38" t="s">
        <v>143</v>
      </c>
      <c r="B174" s="32" t="s">
        <v>578</v>
      </c>
      <c r="C174" s="33" t="s">
        <v>98</v>
      </c>
      <c r="D174" s="34">
        <v>94796</v>
      </c>
      <c r="E174" s="35" t="s">
        <v>579</v>
      </c>
      <c r="F174" s="34" t="s">
        <v>103</v>
      </c>
      <c r="G174" s="42">
        <v>20</v>
      </c>
      <c r="H174" s="36">
        <v>42.63</v>
      </c>
      <c r="I174" s="33" t="s">
        <v>10</v>
      </c>
      <c r="J174" s="42">
        <v>53.8</v>
      </c>
      <c r="K174" s="40">
        <v>1075.9999999999995</v>
      </c>
    </row>
    <row r="175" spans="1:11" ht="26.4" x14ac:dyDescent="0.25">
      <c r="A175" s="38" t="s">
        <v>143</v>
      </c>
      <c r="B175" s="32" t="s">
        <v>580</v>
      </c>
      <c r="C175" s="33" t="s">
        <v>98</v>
      </c>
      <c r="D175" s="34">
        <v>89408</v>
      </c>
      <c r="E175" s="35" t="s">
        <v>523</v>
      </c>
      <c r="F175" s="34" t="s">
        <v>103</v>
      </c>
      <c r="G175" s="42">
        <v>160</v>
      </c>
      <c r="H175" s="36">
        <v>9.75</v>
      </c>
      <c r="I175" s="33" t="s">
        <v>10</v>
      </c>
      <c r="J175" s="42">
        <v>12.3</v>
      </c>
      <c r="K175" s="40">
        <v>1968.0000000000007</v>
      </c>
    </row>
    <row r="176" spans="1:11" ht="26.4" x14ac:dyDescent="0.25">
      <c r="A176" s="38" t="s">
        <v>143</v>
      </c>
      <c r="B176" s="32" t="s">
        <v>581</v>
      </c>
      <c r="C176" s="33" t="s">
        <v>98</v>
      </c>
      <c r="D176" s="34">
        <v>89413</v>
      </c>
      <c r="E176" s="35" t="s">
        <v>582</v>
      </c>
      <c r="F176" s="34" t="s">
        <v>103</v>
      </c>
      <c r="G176" s="42">
        <v>80</v>
      </c>
      <c r="H176" s="36">
        <v>13.79</v>
      </c>
      <c r="I176" s="33" t="s">
        <v>10</v>
      </c>
      <c r="J176" s="42">
        <v>17.399999999999999</v>
      </c>
      <c r="K176" s="40">
        <v>1391.9999999999998</v>
      </c>
    </row>
    <row r="177" spans="1:11" ht="26.4" x14ac:dyDescent="0.25">
      <c r="A177" s="38" t="s">
        <v>143</v>
      </c>
      <c r="B177" s="32" t="s">
        <v>583</v>
      </c>
      <c r="C177" s="33" t="s">
        <v>98</v>
      </c>
      <c r="D177" s="34">
        <v>89414</v>
      </c>
      <c r="E177" s="35" t="s">
        <v>584</v>
      </c>
      <c r="F177" s="34" t="s">
        <v>103</v>
      </c>
      <c r="G177" s="42">
        <v>20</v>
      </c>
      <c r="H177" s="36">
        <v>15.94</v>
      </c>
      <c r="I177" s="33" t="s">
        <v>10</v>
      </c>
      <c r="J177" s="42">
        <v>20.12</v>
      </c>
      <c r="K177" s="40">
        <v>402.40000000000003</v>
      </c>
    </row>
    <row r="178" spans="1:11" ht="39.6" x14ac:dyDescent="0.25">
      <c r="A178" s="38" t="s">
        <v>143</v>
      </c>
      <c r="B178" s="32" t="s">
        <v>585</v>
      </c>
      <c r="C178" s="33" t="s">
        <v>98</v>
      </c>
      <c r="D178" s="34">
        <v>103953</v>
      </c>
      <c r="E178" s="35" t="s">
        <v>586</v>
      </c>
      <c r="F178" s="34" t="s">
        <v>103</v>
      </c>
      <c r="G178" s="42">
        <v>40</v>
      </c>
      <c r="H178" s="36">
        <v>8.19</v>
      </c>
      <c r="I178" s="33" t="s">
        <v>10</v>
      </c>
      <c r="J178" s="42">
        <v>10.34</v>
      </c>
      <c r="K178" s="40">
        <v>413.60000000000008</v>
      </c>
    </row>
    <row r="179" spans="1:11" ht="26.4" x14ac:dyDescent="0.25">
      <c r="A179" s="38" t="s">
        <v>143</v>
      </c>
      <c r="B179" s="32" t="s">
        <v>587</v>
      </c>
      <c r="C179" s="33" t="s">
        <v>98</v>
      </c>
      <c r="D179" s="34">
        <v>89443</v>
      </c>
      <c r="E179" s="35" t="s">
        <v>588</v>
      </c>
      <c r="F179" s="34" t="s">
        <v>103</v>
      </c>
      <c r="G179" s="42">
        <v>60</v>
      </c>
      <c r="H179" s="36">
        <v>19.309999999999999</v>
      </c>
      <c r="I179" s="33" t="s">
        <v>10</v>
      </c>
      <c r="J179" s="42">
        <v>24.37</v>
      </c>
      <c r="K179" s="40">
        <v>1462.1999999999996</v>
      </c>
    </row>
    <row r="180" spans="1:11" ht="26.4" x14ac:dyDescent="0.25">
      <c r="A180" s="38" t="s">
        <v>143</v>
      </c>
      <c r="B180" s="32" t="s">
        <v>589</v>
      </c>
      <c r="C180" s="33" t="s">
        <v>98</v>
      </c>
      <c r="D180" s="34">
        <v>89445</v>
      </c>
      <c r="E180" s="35" t="s">
        <v>590</v>
      </c>
      <c r="F180" s="34" t="s">
        <v>103</v>
      </c>
      <c r="G180" s="42">
        <v>20</v>
      </c>
      <c r="H180" s="36">
        <v>21.67</v>
      </c>
      <c r="I180" s="33" t="s">
        <v>10</v>
      </c>
      <c r="J180" s="42">
        <v>27.35</v>
      </c>
      <c r="K180" s="40">
        <v>547.00000000000023</v>
      </c>
    </row>
    <row r="181" spans="1:11" ht="26.4" x14ac:dyDescent="0.25">
      <c r="A181" s="38" t="s">
        <v>143</v>
      </c>
      <c r="B181" s="32" t="s">
        <v>591</v>
      </c>
      <c r="C181" s="33" t="s">
        <v>98</v>
      </c>
      <c r="D181" s="34">
        <v>89402</v>
      </c>
      <c r="E181" s="35" t="s">
        <v>592</v>
      </c>
      <c r="F181" s="34" t="s">
        <v>106</v>
      </c>
      <c r="G181" s="42">
        <v>88.000000000000014</v>
      </c>
      <c r="H181" s="36">
        <v>14.42</v>
      </c>
      <c r="I181" s="33" t="s">
        <v>10</v>
      </c>
      <c r="J181" s="42">
        <v>18.2</v>
      </c>
      <c r="K181" s="40">
        <v>1601.5999999999997</v>
      </c>
    </row>
    <row r="182" spans="1:11" ht="26.4" x14ac:dyDescent="0.25">
      <c r="A182" s="38" t="s">
        <v>143</v>
      </c>
      <c r="B182" s="32" t="s">
        <v>593</v>
      </c>
      <c r="C182" s="33" t="s">
        <v>98</v>
      </c>
      <c r="D182" s="34">
        <v>89403</v>
      </c>
      <c r="E182" s="35" t="s">
        <v>594</v>
      </c>
      <c r="F182" s="34" t="s">
        <v>106</v>
      </c>
      <c r="G182" s="42">
        <v>211.00000000000006</v>
      </c>
      <c r="H182" s="36">
        <v>22.46</v>
      </c>
      <c r="I182" s="33" t="s">
        <v>10</v>
      </c>
      <c r="J182" s="42">
        <v>28.34</v>
      </c>
      <c r="K182" s="40">
        <v>5979.7999999999975</v>
      </c>
    </row>
    <row r="183" spans="1:11" hidden="1" x14ac:dyDescent="0.25">
      <c r="A183" s="38" t="s">
        <v>131</v>
      </c>
      <c r="B183" s="32" t="s">
        <v>595</v>
      </c>
      <c r="C183" s="33" t="s">
        <v>98</v>
      </c>
      <c r="D183" s="34"/>
      <c r="E183" s="35" t="s">
        <v>596</v>
      </c>
      <c r="F183" s="34" t="s">
        <v>283</v>
      </c>
      <c r="G183" s="42">
        <v>0</v>
      </c>
      <c r="H183" s="36">
        <v>0</v>
      </c>
      <c r="I183" s="33" t="s">
        <v>10</v>
      </c>
      <c r="J183" s="42">
        <v>0</v>
      </c>
      <c r="K183" s="40">
        <v>214272</v>
      </c>
    </row>
    <row r="184" spans="1:11" hidden="1" x14ac:dyDescent="0.25">
      <c r="A184" s="38" t="s">
        <v>389</v>
      </c>
      <c r="B184" s="32" t="s">
        <v>597</v>
      </c>
      <c r="C184" s="33" t="s">
        <v>98</v>
      </c>
      <c r="D184" s="34"/>
      <c r="E184" s="35" t="s">
        <v>519</v>
      </c>
      <c r="F184" s="34" t="s">
        <v>283</v>
      </c>
      <c r="G184" s="42">
        <v>0</v>
      </c>
      <c r="H184" s="36">
        <v>0</v>
      </c>
      <c r="I184" s="33" t="s">
        <v>10</v>
      </c>
      <c r="J184" s="42">
        <v>0</v>
      </c>
      <c r="K184" s="40">
        <v>37621.599999999999</v>
      </c>
    </row>
    <row r="185" spans="1:11" ht="39.6" x14ac:dyDescent="0.25">
      <c r="A185" s="38" t="s">
        <v>143</v>
      </c>
      <c r="B185" s="32" t="s">
        <v>598</v>
      </c>
      <c r="C185" s="33" t="s">
        <v>98</v>
      </c>
      <c r="D185" s="34">
        <v>89726</v>
      </c>
      <c r="E185" s="35" t="s">
        <v>599</v>
      </c>
      <c r="F185" s="34" t="s">
        <v>103</v>
      </c>
      <c r="G185" s="42">
        <v>60</v>
      </c>
      <c r="H185" s="36">
        <v>7.63</v>
      </c>
      <c r="I185" s="33" t="s">
        <v>10</v>
      </c>
      <c r="J185" s="42">
        <v>9.6300000000000008</v>
      </c>
      <c r="K185" s="40">
        <v>577.79999999999984</v>
      </c>
    </row>
    <row r="186" spans="1:11" ht="39.6" x14ac:dyDescent="0.25">
      <c r="A186" s="38" t="s">
        <v>143</v>
      </c>
      <c r="B186" s="32" t="s">
        <v>600</v>
      </c>
      <c r="C186" s="33" t="s">
        <v>98</v>
      </c>
      <c r="D186" s="34">
        <v>89732</v>
      </c>
      <c r="E186" s="35" t="s">
        <v>601</v>
      </c>
      <c r="F186" s="34" t="s">
        <v>103</v>
      </c>
      <c r="G186" s="42">
        <v>40</v>
      </c>
      <c r="H186" s="36">
        <v>12.43</v>
      </c>
      <c r="I186" s="33" t="s">
        <v>10</v>
      </c>
      <c r="J186" s="42">
        <v>15.69</v>
      </c>
      <c r="K186" s="40">
        <v>627.6</v>
      </c>
    </row>
    <row r="187" spans="1:11" ht="39.6" x14ac:dyDescent="0.25">
      <c r="A187" s="38" t="s">
        <v>143</v>
      </c>
      <c r="B187" s="32" t="s">
        <v>602</v>
      </c>
      <c r="C187" s="33" t="s">
        <v>98</v>
      </c>
      <c r="D187" s="34">
        <v>89724</v>
      </c>
      <c r="E187" s="35" t="s">
        <v>603</v>
      </c>
      <c r="F187" s="34" t="s">
        <v>103</v>
      </c>
      <c r="G187" s="42">
        <v>40</v>
      </c>
      <c r="H187" s="36">
        <v>7.46</v>
      </c>
      <c r="I187" s="33" t="s">
        <v>10</v>
      </c>
      <c r="J187" s="42">
        <v>9.41</v>
      </c>
      <c r="K187" s="40">
        <v>376.39999999999992</v>
      </c>
    </row>
    <row r="188" spans="1:11" ht="39.6" x14ac:dyDescent="0.25">
      <c r="A188" s="38" t="s">
        <v>143</v>
      </c>
      <c r="B188" s="32" t="s">
        <v>604</v>
      </c>
      <c r="C188" s="33" t="s">
        <v>98</v>
      </c>
      <c r="D188" s="34">
        <v>89731</v>
      </c>
      <c r="E188" s="35" t="s">
        <v>605</v>
      </c>
      <c r="F188" s="34" t="s">
        <v>103</v>
      </c>
      <c r="G188" s="42">
        <v>180</v>
      </c>
      <c r="H188" s="36">
        <v>11.9</v>
      </c>
      <c r="I188" s="33" t="s">
        <v>10</v>
      </c>
      <c r="J188" s="42">
        <v>15.02</v>
      </c>
      <c r="K188" s="40">
        <v>2703.6</v>
      </c>
    </row>
    <row r="189" spans="1:11" ht="39.6" x14ac:dyDescent="0.25">
      <c r="A189" s="38" t="s">
        <v>143</v>
      </c>
      <c r="B189" s="32" t="s">
        <v>606</v>
      </c>
      <c r="C189" s="33" t="s">
        <v>98</v>
      </c>
      <c r="D189" s="34">
        <v>89744</v>
      </c>
      <c r="E189" s="35" t="s">
        <v>607</v>
      </c>
      <c r="F189" s="34" t="s">
        <v>103</v>
      </c>
      <c r="G189" s="42">
        <v>20</v>
      </c>
      <c r="H189" s="36">
        <v>21.83</v>
      </c>
      <c r="I189" s="33" t="s">
        <v>10</v>
      </c>
      <c r="J189" s="42">
        <v>27.55</v>
      </c>
      <c r="K189" s="40">
        <v>551.00000000000011</v>
      </c>
    </row>
    <row r="190" spans="1:11" ht="39.6" x14ac:dyDescent="0.25">
      <c r="A190" s="38" t="s">
        <v>143</v>
      </c>
      <c r="B190" s="32" t="s">
        <v>608</v>
      </c>
      <c r="C190" s="33" t="s">
        <v>98</v>
      </c>
      <c r="D190" s="34">
        <v>89784</v>
      </c>
      <c r="E190" s="35" t="s">
        <v>609</v>
      </c>
      <c r="F190" s="34" t="s">
        <v>103</v>
      </c>
      <c r="G190" s="42">
        <v>20</v>
      </c>
      <c r="H190" s="36">
        <v>19.18</v>
      </c>
      <c r="I190" s="33" t="s">
        <v>10</v>
      </c>
      <c r="J190" s="42">
        <v>24.21</v>
      </c>
      <c r="K190" s="40">
        <v>484.19999999999987</v>
      </c>
    </row>
    <row r="191" spans="1:11" ht="39.6" x14ac:dyDescent="0.25">
      <c r="A191" s="38" t="s">
        <v>143</v>
      </c>
      <c r="B191" s="32" t="s">
        <v>610</v>
      </c>
      <c r="C191" s="33" t="s">
        <v>98</v>
      </c>
      <c r="D191" s="34">
        <v>104345</v>
      </c>
      <c r="E191" s="35" t="s">
        <v>611</v>
      </c>
      <c r="F191" s="34" t="s">
        <v>103</v>
      </c>
      <c r="G191" s="42">
        <v>20</v>
      </c>
      <c r="H191" s="36">
        <v>33.549999999999997</v>
      </c>
      <c r="I191" s="33" t="s">
        <v>10</v>
      </c>
      <c r="J191" s="42">
        <v>42.34</v>
      </c>
      <c r="K191" s="40">
        <v>846.80000000000041</v>
      </c>
    </row>
    <row r="192" spans="1:11" ht="39.6" x14ac:dyDescent="0.25">
      <c r="A192" s="38" t="s">
        <v>143</v>
      </c>
      <c r="B192" s="32" t="s">
        <v>612</v>
      </c>
      <c r="C192" s="33" t="s">
        <v>98</v>
      </c>
      <c r="D192" s="34">
        <v>104348</v>
      </c>
      <c r="E192" s="35" t="s">
        <v>613</v>
      </c>
      <c r="F192" s="34" t="s">
        <v>103</v>
      </c>
      <c r="G192" s="42">
        <v>20</v>
      </c>
      <c r="H192" s="36">
        <v>8.07</v>
      </c>
      <c r="I192" s="33" t="s">
        <v>10</v>
      </c>
      <c r="J192" s="42">
        <v>10.18</v>
      </c>
      <c r="K192" s="40">
        <v>203.60000000000008</v>
      </c>
    </row>
    <row r="193" spans="1:11" ht="39.6" x14ac:dyDescent="0.25">
      <c r="A193" s="38" t="s">
        <v>143</v>
      </c>
      <c r="B193" s="32" t="s">
        <v>614</v>
      </c>
      <c r="C193" s="33" t="s">
        <v>98</v>
      </c>
      <c r="D193" s="34">
        <v>89711</v>
      </c>
      <c r="E193" s="35" t="s">
        <v>615</v>
      </c>
      <c r="F193" s="34" t="s">
        <v>106</v>
      </c>
      <c r="G193" s="42">
        <v>67.000000000000014</v>
      </c>
      <c r="H193" s="36">
        <v>15.78</v>
      </c>
      <c r="I193" s="33" t="s">
        <v>10</v>
      </c>
      <c r="J193" s="42">
        <v>19.91</v>
      </c>
      <c r="K193" s="40">
        <v>1334.0000000000005</v>
      </c>
    </row>
    <row r="194" spans="1:11" ht="39.6" x14ac:dyDescent="0.25">
      <c r="A194" s="38" t="s">
        <v>143</v>
      </c>
      <c r="B194" s="32" t="s">
        <v>616</v>
      </c>
      <c r="C194" s="33" t="s">
        <v>98</v>
      </c>
      <c r="D194" s="34">
        <v>89712</v>
      </c>
      <c r="E194" s="35" t="s">
        <v>617</v>
      </c>
      <c r="F194" s="34" t="s">
        <v>106</v>
      </c>
      <c r="G194" s="42">
        <v>204.2000000000001</v>
      </c>
      <c r="H194" s="36">
        <v>20.010000000000002</v>
      </c>
      <c r="I194" s="33" t="s">
        <v>10</v>
      </c>
      <c r="J194" s="42">
        <v>25.25</v>
      </c>
      <c r="K194" s="40">
        <v>5156.0000000000018</v>
      </c>
    </row>
    <row r="195" spans="1:11" ht="26.4" x14ac:dyDescent="0.25">
      <c r="A195" s="38" t="s">
        <v>143</v>
      </c>
      <c r="B195" s="32" t="s">
        <v>618</v>
      </c>
      <c r="C195" s="33" t="s">
        <v>98</v>
      </c>
      <c r="D195" s="34">
        <v>89798</v>
      </c>
      <c r="E195" s="35" t="s">
        <v>619</v>
      </c>
      <c r="F195" s="34" t="s">
        <v>106</v>
      </c>
      <c r="G195" s="42">
        <v>80</v>
      </c>
      <c r="H195" s="36">
        <v>9.9</v>
      </c>
      <c r="I195" s="33" t="s">
        <v>10</v>
      </c>
      <c r="J195" s="42">
        <v>12.49</v>
      </c>
      <c r="K195" s="40">
        <v>999.20000000000027</v>
      </c>
    </row>
    <row r="196" spans="1:11" ht="39.6" x14ac:dyDescent="0.25">
      <c r="A196" s="38" t="s">
        <v>143</v>
      </c>
      <c r="B196" s="32" t="s">
        <v>620</v>
      </c>
      <c r="C196" s="33" t="s">
        <v>98</v>
      </c>
      <c r="D196" s="34">
        <v>89714</v>
      </c>
      <c r="E196" s="35" t="s">
        <v>621</v>
      </c>
      <c r="F196" s="34" t="s">
        <v>106</v>
      </c>
      <c r="G196" s="42">
        <v>675.99999999999989</v>
      </c>
      <c r="H196" s="36">
        <v>27.85</v>
      </c>
      <c r="I196" s="33" t="s">
        <v>10</v>
      </c>
      <c r="J196" s="42">
        <v>35.15</v>
      </c>
      <c r="K196" s="40">
        <v>23761.399999999998</v>
      </c>
    </row>
    <row r="197" spans="1:11" hidden="1" x14ac:dyDescent="0.25">
      <c r="A197" s="38" t="s">
        <v>389</v>
      </c>
      <c r="B197" s="32" t="s">
        <v>622</v>
      </c>
      <c r="C197" s="33" t="s">
        <v>98</v>
      </c>
      <c r="D197" s="34"/>
      <c r="E197" s="35" t="s">
        <v>623</v>
      </c>
      <c r="F197" s="34" t="s">
        <v>283</v>
      </c>
      <c r="G197" s="42">
        <v>0</v>
      </c>
      <c r="H197" s="36">
        <v>0</v>
      </c>
      <c r="I197" s="33" t="s">
        <v>10</v>
      </c>
      <c r="J197" s="42">
        <v>0</v>
      </c>
      <c r="K197" s="40">
        <v>72415.600000000006</v>
      </c>
    </row>
    <row r="198" spans="1:11" ht="39.6" x14ac:dyDescent="0.25">
      <c r="A198" s="38" t="s">
        <v>143</v>
      </c>
      <c r="B198" s="32" t="s">
        <v>624</v>
      </c>
      <c r="C198" s="33" t="s">
        <v>98</v>
      </c>
      <c r="D198" s="34">
        <v>97902</v>
      </c>
      <c r="E198" s="35" t="s">
        <v>625</v>
      </c>
      <c r="F198" s="34" t="s">
        <v>103</v>
      </c>
      <c r="G198" s="42">
        <v>120</v>
      </c>
      <c r="H198" s="36">
        <v>432.56</v>
      </c>
      <c r="I198" s="33" t="s">
        <v>10</v>
      </c>
      <c r="J198" s="42">
        <v>545.89</v>
      </c>
      <c r="K198" s="40">
        <v>65506.799999999974</v>
      </c>
    </row>
    <row r="199" spans="1:11" ht="39.6" x14ac:dyDescent="0.25">
      <c r="A199" s="38" t="s">
        <v>143</v>
      </c>
      <c r="B199" s="32" t="s">
        <v>626</v>
      </c>
      <c r="C199" s="33" t="s">
        <v>98</v>
      </c>
      <c r="D199" s="34">
        <v>89707</v>
      </c>
      <c r="E199" s="35" t="s">
        <v>627</v>
      </c>
      <c r="F199" s="34" t="s">
        <v>103</v>
      </c>
      <c r="G199" s="42">
        <v>20</v>
      </c>
      <c r="H199" s="36">
        <v>35.950000000000003</v>
      </c>
      <c r="I199" s="33" t="s">
        <v>10</v>
      </c>
      <c r="J199" s="42">
        <v>45.37</v>
      </c>
      <c r="K199" s="40">
        <v>907.4</v>
      </c>
    </row>
    <row r="200" spans="1:11" ht="39.6" x14ac:dyDescent="0.25">
      <c r="A200" s="38" t="s">
        <v>143</v>
      </c>
      <c r="B200" s="32" t="s">
        <v>628</v>
      </c>
      <c r="C200" s="33" t="s">
        <v>98</v>
      </c>
      <c r="D200" s="34">
        <v>104327</v>
      </c>
      <c r="E200" s="35" t="s">
        <v>629</v>
      </c>
      <c r="F200" s="34" t="s">
        <v>103</v>
      </c>
      <c r="G200" s="42">
        <v>20</v>
      </c>
      <c r="H200" s="36">
        <v>14.13</v>
      </c>
      <c r="I200" s="33" t="s">
        <v>10</v>
      </c>
      <c r="J200" s="42">
        <v>17.829999999999998</v>
      </c>
      <c r="K200" s="40">
        <v>356.5999999999998</v>
      </c>
    </row>
    <row r="201" spans="1:11" ht="39.6" x14ac:dyDescent="0.25">
      <c r="A201" s="38" t="s">
        <v>143</v>
      </c>
      <c r="B201" s="32" t="s">
        <v>630</v>
      </c>
      <c r="C201" s="33" t="s">
        <v>98</v>
      </c>
      <c r="D201" s="34">
        <v>104326</v>
      </c>
      <c r="E201" s="35" t="s">
        <v>631</v>
      </c>
      <c r="F201" s="34" t="s">
        <v>103</v>
      </c>
      <c r="G201" s="42">
        <v>20</v>
      </c>
      <c r="H201" s="36">
        <v>14.83</v>
      </c>
      <c r="I201" s="33" t="s">
        <v>10</v>
      </c>
      <c r="J201" s="42">
        <v>18.72</v>
      </c>
      <c r="K201" s="40">
        <v>374.40000000000009</v>
      </c>
    </row>
    <row r="202" spans="1:11" ht="39.6" x14ac:dyDescent="0.25">
      <c r="A202" s="38" t="s">
        <v>143</v>
      </c>
      <c r="B202" s="32" t="s">
        <v>632</v>
      </c>
      <c r="C202" s="33" t="s">
        <v>98</v>
      </c>
      <c r="D202" s="34">
        <v>98107</v>
      </c>
      <c r="E202" s="35" t="s">
        <v>633</v>
      </c>
      <c r="F202" s="34" t="s">
        <v>103</v>
      </c>
      <c r="G202" s="42">
        <v>20</v>
      </c>
      <c r="H202" s="36">
        <v>208.81</v>
      </c>
      <c r="I202" s="33" t="s">
        <v>10</v>
      </c>
      <c r="J202" s="42">
        <v>263.52</v>
      </c>
      <c r="K202" s="40">
        <v>5270.4000000000015</v>
      </c>
    </row>
    <row r="203" spans="1:11" hidden="1" x14ac:dyDescent="0.25">
      <c r="A203" s="38" t="s">
        <v>389</v>
      </c>
      <c r="B203" s="32" t="s">
        <v>634</v>
      </c>
      <c r="C203" s="33" t="s">
        <v>98</v>
      </c>
      <c r="D203" s="34"/>
      <c r="E203" s="35" t="s">
        <v>635</v>
      </c>
      <c r="F203" s="34" t="s">
        <v>283</v>
      </c>
      <c r="G203" s="42">
        <v>0</v>
      </c>
      <c r="H203" s="36">
        <v>0</v>
      </c>
      <c r="I203" s="33" t="s">
        <v>10</v>
      </c>
      <c r="J203" s="42">
        <v>0</v>
      </c>
      <c r="K203" s="40">
        <v>104234.8</v>
      </c>
    </row>
    <row r="204" spans="1:11" x14ac:dyDescent="0.25">
      <c r="A204" s="38" t="s">
        <v>143</v>
      </c>
      <c r="B204" s="32" t="s">
        <v>636</v>
      </c>
      <c r="C204" s="33" t="s">
        <v>155</v>
      </c>
      <c r="D204" s="34" t="s">
        <v>273</v>
      </c>
      <c r="E204" s="35" t="s">
        <v>274</v>
      </c>
      <c r="F204" s="34" t="s">
        <v>103</v>
      </c>
      <c r="G204" s="42">
        <v>20</v>
      </c>
      <c r="H204" s="36">
        <v>2055.92</v>
      </c>
      <c r="I204" s="33" t="s">
        <v>10</v>
      </c>
      <c r="J204" s="42">
        <v>2594.5700000000002</v>
      </c>
      <c r="K204" s="40">
        <v>51891.4</v>
      </c>
    </row>
    <row r="205" spans="1:11" ht="39.6" x14ac:dyDescent="0.25">
      <c r="A205" s="38" t="s">
        <v>143</v>
      </c>
      <c r="B205" s="32" t="s">
        <v>637</v>
      </c>
      <c r="C205" s="33" t="s">
        <v>98</v>
      </c>
      <c r="D205" s="34" t="s">
        <v>638</v>
      </c>
      <c r="E205" s="35" t="s">
        <v>639</v>
      </c>
      <c r="F205" s="34" t="s">
        <v>103</v>
      </c>
      <c r="G205" s="42">
        <v>20</v>
      </c>
      <c r="H205" s="36">
        <v>2073.83</v>
      </c>
      <c r="I205" s="33" t="s">
        <v>10</v>
      </c>
      <c r="J205" s="42">
        <v>2617.17</v>
      </c>
      <c r="K205" s="40">
        <v>52343.39999999998</v>
      </c>
    </row>
    <row r="206" spans="1:11" hidden="1" x14ac:dyDescent="0.25">
      <c r="A206" s="38" t="s">
        <v>131</v>
      </c>
      <c r="B206" s="32" t="s">
        <v>640</v>
      </c>
      <c r="C206" s="33" t="s">
        <v>98</v>
      </c>
      <c r="D206" s="34"/>
      <c r="E206" s="35" t="s">
        <v>641</v>
      </c>
      <c r="F206" s="34" t="s">
        <v>283</v>
      </c>
      <c r="G206" s="42">
        <v>0</v>
      </c>
      <c r="H206" s="36">
        <v>0</v>
      </c>
      <c r="I206" s="33" t="s">
        <v>10</v>
      </c>
      <c r="J206" s="42">
        <v>0</v>
      </c>
      <c r="K206" s="40">
        <v>56581.4</v>
      </c>
    </row>
    <row r="207" spans="1:11" ht="39.6" x14ac:dyDescent="0.25">
      <c r="A207" s="38" t="s">
        <v>143</v>
      </c>
      <c r="B207" s="32" t="s">
        <v>642</v>
      </c>
      <c r="C207" s="33" t="s">
        <v>98</v>
      </c>
      <c r="D207" s="34">
        <v>86931</v>
      </c>
      <c r="E207" s="35" t="s">
        <v>643</v>
      </c>
      <c r="F207" s="34" t="s">
        <v>103</v>
      </c>
      <c r="G207" s="42">
        <v>20</v>
      </c>
      <c r="H207" s="36">
        <v>617.22</v>
      </c>
      <c r="I207" s="33" t="s">
        <v>10</v>
      </c>
      <c r="J207" s="42">
        <v>778.93</v>
      </c>
      <c r="K207" s="40">
        <v>15578.600000000004</v>
      </c>
    </row>
    <row r="208" spans="1:11" ht="52.8" x14ac:dyDescent="0.25">
      <c r="A208" s="38" t="s">
        <v>143</v>
      </c>
      <c r="B208" s="32" t="s">
        <v>644</v>
      </c>
      <c r="C208" s="33" t="s">
        <v>98</v>
      </c>
      <c r="D208" s="34">
        <v>86943</v>
      </c>
      <c r="E208" s="35" t="s">
        <v>645</v>
      </c>
      <c r="F208" s="34" t="s">
        <v>103</v>
      </c>
      <c r="G208" s="42">
        <v>20</v>
      </c>
      <c r="H208" s="36">
        <v>258.54000000000002</v>
      </c>
      <c r="I208" s="33" t="s">
        <v>10</v>
      </c>
      <c r="J208" s="42">
        <v>326.27999999999997</v>
      </c>
      <c r="K208" s="40">
        <v>6525.5999999999967</v>
      </c>
    </row>
    <row r="209" spans="1:11" ht="52.8" x14ac:dyDescent="0.25">
      <c r="A209" s="38" t="s">
        <v>143</v>
      </c>
      <c r="B209" s="32" t="s">
        <v>646</v>
      </c>
      <c r="C209" s="33" t="s">
        <v>98</v>
      </c>
      <c r="D209" s="34">
        <v>86934</v>
      </c>
      <c r="E209" s="35" t="s">
        <v>647</v>
      </c>
      <c r="F209" s="34" t="s">
        <v>103</v>
      </c>
      <c r="G209" s="42">
        <v>14.400000000000004</v>
      </c>
      <c r="H209" s="36">
        <v>393.25</v>
      </c>
      <c r="I209" s="33" t="s">
        <v>10</v>
      </c>
      <c r="J209" s="42">
        <v>496.28</v>
      </c>
      <c r="K209" s="40">
        <v>7146.3999999999987</v>
      </c>
    </row>
    <row r="210" spans="1:11" ht="39.6" x14ac:dyDescent="0.25">
      <c r="A210" s="38" t="s">
        <v>143</v>
      </c>
      <c r="B210" s="32" t="s">
        <v>648</v>
      </c>
      <c r="C210" s="33" t="s">
        <v>98</v>
      </c>
      <c r="D210" s="34">
        <v>86924</v>
      </c>
      <c r="E210" s="35" t="s">
        <v>649</v>
      </c>
      <c r="F210" s="34" t="s">
        <v>103</v>
      </c>
      <c r="G210" s="42">
        <v>20</v>
      </c>
      <c r="H210" s="36">
        <v>683.07</v>
      </c>
      <c r="I210" s="33" t="s">
        <v>10</v>
      </c>
      <c r="J210" s="42">
        <v>862.03</v>
      </c>
      <c r="K210" s="40">
        <v>17240.600000000006</v>
      </c>
    </row>
    <row r="211" spans="1:11" ht="26.4" x14ac:dyDescent="0.25">
      <c r="A211" s="38" t="s">
        <v>143</v>
      </c>
      <c r="B211" s="32" t="s">
        <v>650</v>
      </c>
      <c r="C211" s="33" t="s">
        <v>98</v>
      </c>
      <c r="D211" s="34">
        <v>100860</v>
      </c>
      <c r="E211" s="35" t="s">
        <v>651</v>
      </c>
      <c r="F211" s="34" t="s">
        <v>103</v>
      </c>
      <c r="G211" s="42">
        <v>20</v>
      </c>
      <c r="H211" s="36">
        <v>115.32</v>
      </c>
      <c r="I211" s="33" t="s">
        <v>10</v>
      </c>
      <c r="J211" s="42">
        <v>145.53</v>
      </c>
      <c r="K211" s="40">
        <v>2910.6000000000008</v>
      </c>
    </row>
    <row r="212" spans="1:11" ht="26.4" x14ac:dyDescent="0.25">
      <c r="A212" s="38" t="s">
        <v>143</v>
      </c>
      <c r="B212" s="32" t="s">
        <v>652</v>
      </c>
      <c r="C212" s="33" t="s">
        <v>105</v>
      </c>
      <c r="D212" s="34" t="s">
        <v>653</v>
      </c>
      <c r="E212" s="35" t="s">
        <v>654</v>
      </c>
      <c r="F212" s="34" t="s">
        <v>103</v>
      </c>
      <c r="G212" s="42">
        <v>20</v>
      </c>
      <c r="H212" s="36">
        <v>284.45</v>
      </c>
      <c r="I212" s="33" t="s">
        <v>10</v>
      </c>
      <c r="J212" s="42">
        <v>358.98</v>
      </c>
      <c r="K212" s="40">
        <v>7179.5999999999967</v>
      </c>
    </row>
    <row r="213" spans="1:11" hidden="1" x14ac:dyDescent="0.25">
      <c r="A213" s="38" t="s">
        <v>130</v>
      </c>
      <c r="B213" s="32" t="s">
        <v>655</v>
      </c>
      <c r="C213" s="33" t="s">
        <v>98</v>
      </c>
      <c r="D213" s="34"/>
      <c r="E213" s="35" t="s">
        <v>656</v>
      </c>
      <c r="F213" s="34" t="s">
        <v>283</v>
      </c>
      <c r="G213" s="42">
        <v>0</v>
      </c>
      <c r="H213" s="36">
        <v>0</v>
      </c>
      <c r="I213" s="33" t="s">
        <v>10</v>
      </c>
      <c r="J213" s="42">
        <v>0</v>
      </c>
      <c r="K213" s="40">
        <v>5361.4</v>
      </c>
    </row>
    <row r="214" spans="1:11" hidden="1" x14ac:dyDescent="0.25">
      <c r="A214" s="38" t="s">
        <v>131</v>
      </c>
      <c r="B214" s="32" t="s">
        <v>657</v>
      </c>
      <c r="C214" s="33" t="s">
        <v>98</v>
      </c>
      <c r="D214" s="34"/>
      <c r="E214" s="35" t="s">
        <v>658</v>
      </c>
      <c r="F214" s="34" t="s">
        <v>283</v>
      </c>
      <c r="G214" s="42">
        <v>0</v>
      </c>
      <c r="H214" s="36">
        <v>0</v>
      </c>
      <c r="I214" s="33" t="s">
        <v>10</v>
      </c>
      <c r="J214" s="42">
        <v>0</v>
      </c>
      <c r="K214" s="40">
        <v>5361.4</v>
      </c>
    </row>
    <row r="215" spans="1:11" ht="26.4" x14ac:dyDescent="0.25">
      <c r="A215" s="38" t="s">
        <v>143</v>
      </c>
      <c r="B215" s="32" t="s">
        <v>659</v>
      </c>
      <c r="C215" s="33" t="s">
        <v>98</v>
      </c>
      <c r="D215" s="34" t="s">
        <v>755</v>
      </c>
      <c r="E215" s="35" t="s">
        <v>756</v>
      </c>
      <c r="F215" s="34" t="s">
        <v>107</v>
      </c>
      <c r="G215" s="42">
        <v>974.80000000000007</v>
      </c>
      <c r="H215" s="36">
        <v>4.3600000000000003</v>
      </c>
      <c r="I215" s="33" t="s">
        <v>10</v>
      </c>
      <c r="J215" s="42">
        <v>5.5</v>
      </c>
      <c r="K215" s="40">
        <v>5361.4</v>
      </c>
    </row>
    <row r="216" spans="1:11" hidden="1" x14ac:dyDescent="0.25">
      <c r="B216" s="32"/>
      <c r="C216" s="33"/>
      <c r="D216" s="34"/>
      <c r="E216" s="35"/>
      <c r="F216" s="34"/>
      <c r="G216" s="42"/>
      <c r="H216" s="36"/>
      <c r="I216" s="33"/>
      <c r="J216" s="42"/>
      <c r="K216" s="40"/>
    </row>
    <row r="217" spans="1:11" ht="6" customHeight="1" x14ac:dyDescent="0.25">
      <c r="B217" s="253"/>
      <c r="C217" s="254"/>
      <c r="D217" s="254"/>
      <c r="E217" s="254"/>
      <c r="F217" s="254"/>
      <c r="G217" s="254"/>
      <c r="H217" s="254"/>
      <c r="I217" s="254"/>
      <c r="J217" s="254"/>
      <c r="K217" s="255"/>
    </row>
    <row r="219" spans="1:11" x14ac:dyDescent="0.25">
      <c r="B219" s="43" t="s">
        <v>38</v>
      </c>
      <c r="K219" s="5"/>
    </row>
    <row r="220" spans="1:11" x14ac:dyDescent="0.25">
      <c r="B220" s="44" t="s">
        <v>39</v>
      </c>
      <c r="C220" s="45"/>
      <c r="D220" s="45"/>
      <c r="E220" s="45"/>
      <c r="F220" s="45"/>
      <c r="G220" s="45"/>
      <c r="H220" s="45"/>
      <c r="I220" s="45"/>
      <c r="J220" s="45"/>
      <c r="K220" s="46"/>
    </row>
    <row r="221" spans="1:11" x14ac:dyDescent="0.25">
      <c r="B221" s="44"/>
      <c r="C221" s="45"/>
      <c r="D221" s="45"/>
      <c r="E221" s="45"/>
      <c r="F221" s="45"/>
      <c r="G221" s="45"/>
      <c r="H221" s="45"/>
      <c r="I221" s="45"/>
      <c r="J221" s="45"/>
      <c r="K221" s="46"/>
    </row>
    <row r="222" spans="1:11" x14ac:dyDescent="0.25">
      <c r="B222" s="47"/>
      <c r="C222" s="48"/>
      <c r="D222" s="48"/>
      <c r="E222" s="48"/>
      <c r="F222" s="48"/>
      <c r="G222" s="48"/>
      <c r="H222" s="48"/>
      <c r="I222" s="48"/>
      <c r="J222" s="48"/>
      <c r="K222" s="49"/>
    </row>
    <row r="225" spans="2:10" ht="25.2" customHeight="1" x14ac:dyDescent="0.25">
      <c r="B225" s="163" t="str">
        <f>DADOS!$C$20</f>
        <v>SÃO DOMINGOS DO ARAGUAIA/PA</v>
      </c>
      <c r="C225" s="163"/>
      <c r="D225" s="163"/>
      <c r="F225" s="163"/>
      <c r="G225" s="163"/>
      <c r="H225" s="163"/>
      <c r="I225" s="163"/>
      <c r="J225" s="163"/>
    </row>
    <row r="226" spans="2:10" x14ac:dyDescent="0.25">
      <c r="B226" s="2" t="s">
        <v>40</v>
      </c>
      <c r="F226" s="3" t="s">
        <v>41</v>
      </c>
    </row>
    <row r="227" spans="2:10" x14ac:dyDescent="0.25">
      <c r="F227" s="2" t="s">
        <v>33</v>
      </c>
      <c r="G227" s="252" t="str">
        <f>DADOS!$C$17</f>
        <v>CLAUDIO EDUARDO BARBOSA CUNHA</v>
      </c>
      <c r="H227" s="252"/>
      <c r="I227" s="252"/>
    </row>
    <row r="228" spans="2:10" x14ac:dyDescent="0.25">
      <c r="B228" s="200">
        <f>DADOS!$C$7</f>
        <v>46094</v>
      </c>
      <c r="C228" s="200"/>
      <c r="D228" s="200"/>
      <c r="F228" s="2" t="s">
        <v>34</v>
      </c>
      <c r="G228" s="252">
        <f>DADOS!$C$18</f>
        <v>2618350774</v>
      </c>
      <c r="H228" s="252"/>
      <c r="I228" s="252"/>
    </row>
    <row r="229" spans="2:10" x14ac:dyDescent="0.25">
      <c r="B229" s="2" t="s">
        <v>42</v>
      </c>
      <c r="F229" s="2" t="s">
        <v>35</v>
      </c>
      <c r="G229" s="252" t="str">
        <f>DADOS!$C$19</f>
        <v>PA20261493420</v>
      </c>
      <c r="H229" s="252"/>
      <c r="I229" s="252"/>
    </row>
  </sheetData>
  <autoFilter ref="A11:K216" xr:uid="{26AD7D75-D11A-4B33-8AD0-6A96D56A02C5}">
    <filterColumn colId="0">
      <filters>
        <filter val="Serviço"/>
      </filters>
    </filterColumn>
  </autoFilter>
  <mergeCells count="12">
    <mergeCell ref="J2:K2"/>
    <mergeCell ref="E6:I6"/>
    <mergeCell ref="E9:I9"/>
    <mergeCell ref="G229:I229"/>
    <mergeCell ref="B217:K217"/>
    <mergeCell ref="B12:J12"/>
    <mergeCell ref="B225:D225"/>
    <mergeCell ref="F225:J225"/>
    <mergeCell ref="B228:D228"/>
    <mergeCell ref="G227:I227"/>
    <mergeCell ref="G228:I228"/>
    <mergeCell ref="B2:I2"/>
  </mergeCells>
  <phoneticPr fontId="10" type="noConversion"/>
  <conditionalFormatting sqref="B13:K216">
    <cfRule type="expression" dxfId="27" priority="1">
      <formula>$A13="Nível 4"</formula>
    </cfRule>
    <cfRule type="expression" dxfId="26" priority="2">
      <formula>$A13="Nível 3"</formula>
    </cfRule>
    <cfRule type="expression" dxfId="25" priority="3">
      <formula>$A13="Nível 2"</formula>
    </cfRule>
    <cfRule type="expression" dxfId="24" priority="4">
      <formula>$A13="Meta"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>&amp;C&amp;G</oddHeader>
    <oddFooter>&amp;R&amp;P/&amp;N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5F82D-7B6C-4899-BCB0-B8E1FC1D8606}">
  <sheetPr>
    <pageSetUpPr fitToPage="1"/>
  </sheetPr>
  <dimension ref="A1:H222"/>
  <sheetViews>
    <sheetView showGridLines="0" view="pageBreakPreview" zoomScale="70" zoomScaleNormal="55" zoomScaleSheetLayoutView="70" workbookViewId="0">
      <pane ySplit="12" topLeftCell="A205" activePane="bottomLeft" state="frozen"/>
      <selection activeCell="A5" sqref="A5"/>
      <selection pane="bottomLeft" activeCell="D210" sqref="D210"/>
    </sheetView>
  </sheetViews>
  <sheetFormatPr defaultColWidth="8.88671875" defaultRowHeight="13.2" x14ac:dyDescent="0.25"/>
  <cols>
    <col min="1" max="1" width="8.6640625" style="56" customWidth="1"/>
    <col min="2" max="2" width="12.6640625" style="3" customWidth="1"/>
    <col min="3" max="3" width="65.6640625" style="3" customWidth="1"/>
    <col min="4" max="4" width="10.6640625" style="3" customWidth="1"/>
    <col min="5" max="5" width="14.6640625" style="3" customWidth="1"/>
    <col min="6" max="6" width="29.6640625" style="3" customWidth="1"/>
    <col min="7" max="16384" width="8.88671875" style="3"/>
  </cols>
  <sheetData>
    <row r="1" spans="1:6" hidden="1" x14ac:dyDescent="0.25"/>
    <row r="2" spans="1:6" hidden="1" x14ac:dyDescent="0.25"/>
    <row r="3" spans="1:6" hidden="1" x14ac:dyDescent="0.25"/>
    <row r="4" spans="1:6" hidden="1" x14ac:dyDescent="0.25"/>
    <row r="5" spans="1:6" x14ac:dyDescent="0.25">
      <c r="A5" s="57"/>
      <c r="B5" s="224" t="s">
        <v>78</v>
      </c>
      <c r="C5" s="225"/>
      <c r="D5" s="225"/>
      <c r="E5" s="225"/>
      <c r="F5" s="225"/>
    </row>
    <row r="6" spans="1:6" x14ac:dyDescent="0.25">
      <c r="A6" s="57"/>
      <c r="B6" s="178" t="s">
        <v>47</v>
      </c>
      <c r="C6" s="178"/>
    </row>
    <row r="8" spans="1:6" x14ac:dyDescent="0.25">
      <c r="B8" s="181" t="s">
        <v>4</v>
      </c>
      <c r="C8" s="182"/>
      <c r="D8" s="179" t="s">
        <v>2</v>
      </c>
      <c r="E8" s="180"/>
      <c r="F8" s="13" t="s">
        <v>3</v>
      </c>
    </row>
    <row r="9" spans="1:6" x14ac:dyDescent="0.25">
      <c r="B9" s="250" t="str">
        <f>DADOS!C3</f>
        <v>CONSTRUÇÃO DE 20 CASAS TÉRREAS - PROGRAMA MINHA CASA MINHA VIDA - 2A ETAPA</v>
      </c>
      <c r="C9" s="251"/>
      <c r="D9" s="160" t="str">
        <f>DADOS!C5</f>
        <v>SDA.2612</v>
      </c>
      <c r="E9" s="161"/>
      <c r="F9" s="20" t="str">
        <f>DADOS!C6</f>
        <v>A</v>
      </c>
    </row>
    <row r="11" spans="1:6" x14ac:dyDescent="0.25">
      <c r="A11" s="56" t="s">
        <v>32</v>
      </c>
      <c r="B11" s="55" t="s">
        <v>22</v>
      </c>
      <c r="C11" s="55" t="s">
        <v>25</v>
      </c>
      <c r="D11" s="55" t="s">
        <v>26</v>
      </c>
      <c r="E11" s="55" t="s">
        <v>27</v>
      </c>
      <c r="F11" s="55" t="s">
        <v>77</v>
      </c>
    </row>
    <row r="12" spans="1:6" ht="14.4" customHeight="1" x14ac:dyDescent="0.25">
      <c r="B12" s="261" t="str">
        <f>ORÇAMENTO!B12</f>
        <v>CONSTRUÇÃO DE 20 CASAS TÉRREAS - PROGRAMA MINHA CASA MINHA VIDA - 2A ETAPA</v>
      </c>
      <c r="C12" s="262"/>
      <c r="D12" s="262"/>
      <c r="E12" s="262"/>
      <c r="F12" s="263"/>
    </row>
    <row r="13" spans="1:6" s="54" customFormat="1" x14ac:dyDescent="0.3">
      <c r="A13" s="133" t="str">
        <f>ORÇAMENTO!A13</f>
        <v>Meta</v>
      </c>
      <c r="B13" s="134" t="str">
        <f>ORÇAMENTO!$B13</f>
        <v>1.</v>
      </c>
      <c r="C13" s="99" t="str">
        <f>ORÇAMENTO!$E13</f>
        <v>SERVIÇOS PRELIMINARES</v>
      </c>
      <c r="D13" s="30" t="str">
        <f>ORÇAMENTO!$F13</f>
        <v>-</v>
      </c>
      <c r="E13" s="135">
        <f>ORÇAMENTO!$G13</f>
        <v>0</v>
      </c>
      <c r="F13" s="136"/>
    </row>
    <row r="14" spans="1:6" s="54" customFormat="1" x14ac:dyDescent="0.3">
      <c r="A14" s="133" t="str">
        <f>ORÇAMENTO!A14</f>
        <v>Nível 2</v>
      </c>
      <c r="B14" s="134" t="str">
        <f>ORÇAMENTO!$B14</f>
        <v>1.1.</v>
      </c>
      <c r="C14" s="99" t="str">
        <f>ORÇAMENTO!$E14</f>
        <v>MOBILIZAÇÃO, DESMOBILIZAÇÃO E LOCAÇÃO</v>
      </c>
      <c r="D14" s="30" t="str">
        <f>ORÇAMENTO!$F14</f>
        <v>-</v>
      </c>
      <c r="E14" s="135">
        <f>ORÇAMENTO!$G14</f>
        <v>0</v>
      </c>
      <c r="F14" s="136"/>
    </row>
    <row r="15" spans="1:6" s="54" customFormat="1" ht="39.6" x14ac:dyDescent="0.3">
      <c r="A15" s="133" t="str">
        <f>ORÇAMENTO!A15</f>
        <v>Serviço</v>
      </c>
      <c r="B15" s="134" t="str">
        <f>ORÇAMENTO!$B15</f>
        <v>1.1.0.1.</v>
      </c>
      <c r="C15" s="99" t="str">
        <f>ORÇAMENTO!$E15</f>
        <v>MOBILIZAÇÃO OU DESMOBILIZAÇÃO DE CANTEIRO DE OBRAS (EQUIPAMENTOS E PESSOAS) PARA OBRA DE INFRAESTRUTURA - D.M.T. ENTRE 25 E 50 KM</v>
      </c>
      <c r="D15" s="30" t="str">
        <f>ORÇAMENTO!$F15</f>
        <v>UN</v>
      </c>
      <c r="E15" s="135">
        <f>ORÇAMENTO!$G15</f>
        <v>2</v>
      </c>
      <c r="F15" s="136" t="s">
        <v>132</v>
      </c>
    </row>
    <row r="16" spans="1:6" s="54" customFormat="1" ht="39.6" x14ac:dyDescent="0.3">
      <c r="A16" s="133" t="str">
        <f>ORÇAMENTO!A16</f>
        <v>Serviço</v>
      </c>
      <c r="B16" s="134" t="str">
        <f>ORÇAMENTO!$B16</f>
        <v>1.1.0.2.</v>
      </c>
      <c r="C16" s="99" t="str">
        <f>ORÇAMENTO!$E16</f>
        <v>LOCAÇÃO CONVENCIONAL DE OBRA, UTILIZANDO GABARITO DE TÁBUAS CORRIDAS PONTALETADAS A CADA 1,50M - 2 UTILIZAÇÕES. AF_03/2024</v>
      </c>
      <c r="D16" s="30" t="str">
        <f>ORÇAMENTO!$F16</f>
        <v>M</v>
      </c>
      <c r="E16" s="135">
        <f>ORÇAMENTO!$G16</f>
        <v>320</v>
      </c>
      <c r="F16" s="136" t="s">
        <v>660</v>
      </c>
    </row>
    <row r="17" spans="1:6" s="54" customFormat="1" x14ac:dyDescent="0.3">
      <c r="A17" s="133" t="str">
        <f>ORÇAMENTO!A17</f>
        <v>Nível 2</v>
      </c>
      <c r="B17" s="134" t="str">
        <f>ORÇAMENTO!$B17</f>
        <v>1.2.</v>
      </c>
      <c r="C17" s="99" t="str">
        <f>ORÇAMENTO!$E17</f>
        <v>CANTEIRO DE OBRAS</v>
      </c>
      <c r="D17" s="30" t="str">
        <f>ORÇAMENTO!$F17</f>
        <v>-</v>
      </c>
      <c r="E17" s="135">
        <f>ORÇAMENTO!$G17</f>
        <v>0</v>
      </c>
      <c r="F17" s="136"/>
    </row>
    <row r="18" spans="1:6" s="54" customFormat="1" ht="26.4" x14ac:dyDescent="0.3">
      <c r="A18" s="133" t="str">
        <f>ORÇAMENTO!A18</f>
        <v>Serviço</v>
      </c>
      <c r="B18" s="134" t="str">
        <f>ORÇAMENTO!$B18</f>
        <v>1.2.0.1.</v>
      </c>
      <c r="C18" s="99" t="str">
        <f>ORÇAMENTO!$E18</f>
        <v>FORNECIMENTO E INSTALAÇÃO DE PLACA DE OBRA COM CHAPA GALVANIZADA E ESTRUTURA DE MADEIRA. AF_03/2022_PS</v>
      </c>
      <c r="D18" s="30" t="str">
        <f>ORÇAMENTO!$F18</f>
        <v>M2</v>
      </c>
      <c r="E18" s="135">
        <f>ORÇAMENTO!$G18</f>
        <v>10</v>
      </c>
      <c r="F18" s="136" t="s">
        <v>661</v>
      </c>
    </row>
    <row r="19" spans="1:6" s="54" customFormat="1" ht="26.4" x14ac:dyDescent="0.3">
      <c r="A19" s="133" t="str">
        <f>ORÇAMENTO!A19</f>
        <v>Serviço</v>
      </c>
      <c r="B19" s="134" t="str">
        <f>ORÇAMENTO!$B19</f>
        <v>1.2.0.2.</v>
      </c>
      <c r="C19" s="99" t="str">
        <f>ORÇAMENTO!$E19</f>
        <v>EXECUÇÃO DE CENTRAL DE ARMADURA EM CANTEIRO DE OBRA</v>
      </c>
      <c r="D19" s="30" t="str">
        <f>ORÇAMENTO!$F19</f>
        <v>M2</v>
      </c>
      <c r="E19" s="135">
        <f>ORÇAMENTO!$G19</f>
        <v>12</v>
      </c>
      <c r="F19" s="136" t="s">
        <v>662</v>
      </c>
    </row>
    <row r="20" spans="1:6" s="54" customFormat="1" ht="26.4" x14ac:dyDescent="0.3">
      <c r="A20" s="133" t="str">
        <f>ORÇAMENTO!A20</f>
        <v>Serviço</v>
      </c>
      <c r="B20" s="134" t="str">
        <f>ORÇAMENTO!$B20</f>
        <v>1.2.0.3.</v>
      </c>
      <c r="C20" s="99" t="str">
        <f>ORÇAMENTO!$E20</f>
        <v>EXECUÇÃO DE CENTRAL DE FORMAS EM CANTEIRO DE OBRA</v>
      </c>
      <c r="D20" s="30" t="str">
        <f>ORÇAMENTO!$F20</f>
        <v>M2</v>
      </c>
      <c r="E20" s="135">
        <f>ORÇAMENTO!$G20</f>
        <v>12</v>
      </c>
      <c r="F20" s="136" t="s">
        <v>662</v>
      </c>
    </row>
    <row r="21" spans="1:6" s="54" customFormat="1" ht="26.4" x14ac:dyDescent="0.3">
      <c r="A21" s="133" t="str">
        <f>ORÇAMENTO!A21</f>
        <v>Serviço</v>
      </c>
      <c r="B21" s="134" t="str">
        <f>ORÇAMENTO!$B21</f>
        <v>1.2.0.4.</v>
      </c>
      <c r="C21" s="99" t="str">
        <f>ORÇAMENTO!$E21</f>
        <v>EXECUÇÃO DE ESCRITÓRIO, DEPÓSITO E REFEITÓRIO CONJULGADOS EM CANTEIRO DE OBRA</v>
      </c>
      <c r="D21" s="30" t="str">
        <f>ORÇAMENTO!$F21</f>
        <v>M2</v>
      </c>
      <c r="E21" s="135">
        <f>ORÇAMENTO!$G21</f>
        <v>18</v>
      </c>
      <c r="F21" s="136" t="s">
        <v>663</v>
      </c>
    </row>
    <row r="22" spans="1:6" s="54" customFormat="1" ht="26.4" x14ac:dyDescent="0.3">
      <c r="A22" s="133" t="str">
        <f>ORÇAMENTO!A22</f>
        <v>Serviço</v>
      </c>
      <c r="B22" s="134" t="str">
        <f>ORÇAMENTO!$B22</f>
        <v>1.2.0.5.</v>
      </c>
      <c r="C22" s="99" t="str">
        <f>ORÇAMENTO!$E22</f>
        <v>ENTRADA PROVISORIA DE ENERGIA ELETRICA AEREA TRIFASICA 40A EM POSTE MADEIRA</v>
      </c>
      <c r="D22" s="30" t="str">
        <f>ORÇAMENTO!$F22</f>
        <v>UN</v>
      </c>
      <c r="E22" s="135">
        <f>ORÇAMENTO!$G22</f>
        <v>1</v>
      </c>
      <c r="F22" s="136" t="s">
        <v>664</v>
      </c>
    </row>
    <row r="23" spans="1:6" s="54" customFormat="1" x14ac:dyDescent="0.3">
      <c r="A23" s="133" t="str">
        <f>ORÇAMENTO!A23</f>
        <v>Nível 2</v>
      </c>
      <c r="B23" s="134" t="str">
        <f>ORÇAMENTO!$B23</f>
        <v>1.3.</v>
      </c>
      <c r="C23" s="99" t="str">
        <f>ORÇAMENTO!$E23</f>
        <v>ADMINISTRAÇÃO LOCAL DE OBRAS</v>
      </c>
      <c r="D23" s="30" t="str">
        <f>ORÇAMENTO!$F23</f>
        <v>-</v>
      </c>
      <c r="E23" s="135">
        <f>ORÇAMENTO!$G23</f>
        <v>0</v>
      </c>
      <c r="F23" s="136"/>
    </row>
    <row r="24" spans="1:6" s="54" customFormat="1" ht="26.4" x14ac:dyDescent="0.3">
      <c r="A24" s="133" t="str">
        <f>ORÇAMENTO!A24</f>
        <v>Serviço</v>
      </c>
      <c r="B24" s="134" t="str">
        <f>ORÇAMENTO!$B24</f>
        <v>1.3.0.1.</v>
      </c>
      <c r="C24" s="99" t="str">
        <f>ORÇAMENTO!$E24</f>
        <v>ADMINISTRAÇÃOLOCAL DE OBRAS</v>
      </c>
      <c r="D24" s="30" t="str">
        <f>ORÇAMENTO!$F24</f>
        <v>UN</v>
      </c>
      <c r="E24" s="135">
        <f>ORÇAMENTO!$G24</f>
        <v>1.0000000000000004</v>
      </c>
      <c r="F24" s="136" t="s">
        <v>664</v>
      </c>
    </row>
    <row r="25" spans="1:6" s="54" customFormat="1" x14ac:dyDescent="0.3">
      <c r="A25" s="133" t="str">
        <f>ORÇAMENTO!A25</f>
        <v>Meta</v>
      </c>
      <c r="B25" s="134" t="str">
        <f>ORÇAMENTO!$B25</f>
        <v>2.</v>
      </c>
      <c r="C25" s="99" t="str">
        <f>ORÇAMENTO!$E25</f>
        <v>FUNDAÇÕES E CONTENÇÕES</v>
      </c>
      <c r="D25" s="30" t="str">
        <f>ORÇAMENTO!$F25</f>
        <v>-</v>
      </c>
      <c r="E25" s="135">
        <f>ORÇAMENTO!$G25</f>
        <v>0</v>
      </c>
      <c r="F25" s="136"/>
    </row>
    <row r="26" spans="1:6" s="54" customFormat="1" x14ac:dyDescent="0.3">
      <c r="A26" s="133" t="str">
        <f>ORÇAMENTO!A26</f>
        <v>Nível 2</v>
      </c>
      <c r="B26" s="134" t="str">
        <f>ORÇAMENTO!$B26</f>
        <v>2.1.</v>
      </c>
      <c r="C26" s="99" t="str">
        <f>ORÇAMENTO!$E26</f>
        <v>FUNDAÇÕES</v>
      </c>
      <c r="D26" s="30" t="str">
        <f>ORÇAMENTO!$F26</f>
        <v>-</v>
      </c>
      <c r="E26" s="135">
        <f>ORÇAMENTO!$G26</f>
        <v>0</v>
      </c>
      <c r="F26" s="136"/>
    </row>
    <row r="27" spans="1:6" s="54" customFormat="1" ht="26.4" x14ac:dyDescent="0.3">
      <c r="A27" s="133" t="str">
        <f>ORÇAMENTO!A27</f>
        <v>Serviço</v>
      </c>
      <c r="B27" s="134" t="str">
        <f>ORÇAMENTO!$B27</f>
        <v>2.1.0.1.</v>
      </c>
      <c r="C27" s="99" t="str">
        <f>ORÇAMENTO!$E27</f>
        <v>EXECUÇÃO DE RADIER, ESPESSURA DE 10 CM, FCK = 30 MPA, COM USO DE FORMAS EM MADEIRA SERRADA. AF_09/2021</v>
      </c>
      <c r="D27" s="30" t="str">
        <f>ORÇAMENTO!$F27</f>
        <v>M2</v>
      </c>
      <c r="E27" s="135">
        <f>ORÇAMENTO!$G27</f>
        <v>1068.1999999999996</v>
      </c>
      <c r="F27" s="136" t="s">
        <v>665</v>
      </c>
    </row>
    <row r="28" spans="1:6" s="54" customFormat="1" x14ac:dyDescent="0.3">
      <c r="A28" s="133" t="str">
        <f>ORÇAMENTO!A28</f>
        <v>Nível 2</v>
      </c>
      <c r="B28" s="134" t="str">
        <f>ORÇAMENTO!$B28</f>
        <v>2.2.</v>
      </c>
      <c r="C28" s="99" t="str">
        <f>ORÇAMENTO!$E28</f>
        <v>IMPERMEABILIZAÇÃO</v>
      </c>
      <c r="D28" s="30" t="str">
        <f>ORÇAMENTO!$F28</f>
        <v>-</v>
      </c>
      <c r="E28" s="135">
        <f>ORÇAMENTO!$G28</f>
        <v>0</v>
      </c>
      <c r="F28" s="136"/>
    </row>
    <row r="29" spans="1:6" s="54" customFormat="1" ht="26.4" x14ac:dyDescent="0.3">
      <c r="A29" s="133" t="str">
        <f>ORÇAMENTO!A29</f>
        <v>Serviço</v>
      </c>
      <c r="B29" s="134" t="str">
        <f>ORÇAMENTO!$B29</f>
        <v>2.2.0.1.</v>
      </c>
      <c r="C29" s="99" t="str">
        <f>ORÇAMENTO!$E29</f>
        <v>IMPERMEABILIZAÇÃO DE SUPERFÍCIE COM EMULSÃO ASFÁLTICA, 2 DEMÃOS. AF_09/2023</v>
      </c>
      <c r="D29" s="30" t="str">
        <f>ORÇAMENTO!$F29</f>
        <v>M2</v>
      </c>
      <c r="E29" s="135">
        <f>ORÇAMENTO!$G29</f>
        <v>1068.1999999999996</v>
      </c>
      <c r="F29" s="136" t="s">
        <v>665</v>
      </c>
    </row>
    <row r="30" spans="1:6" s="54" customFormat="1" x14ac:dyDescent="0.3">
      <c r="A30" s="133" t="str">
        <f>ORÇAMENTO!A30</f>
        <v>Meta</v>
      </c>
      <c r="B30" s="134" t="str">
        <f>ORÇAMENTO!$B30</f>
        <v>3.</v>
      </c>
      <c r="C30" s="99" t="str">
        <f>ORÇAMENTO!$E30</f>
        <v>SUPERESTRUTURA</v>
      </c>
      <c r="D30" s="30" t="str">
        <f>ORÇAMENTO!$F30</f>
        <v>-</v>
      </c>
      <c r="E30" s="135">
        <f>ORÇAMENTO!$G30</f>
        <v>0</v>
      </c>
      <c r="F30" s="136"/>
    </row>
    <row r="31" spans="1:6" s="54" customFormat="1" x14ac:dyDescent="0.3">
      <c r="A31" s="133" t="str">
        <f>ORÇAMENTO!A31</f>
        <v>Nível 2</v>
      </c>
      <c r="B31" s="134" t="str">
        <f>ORÇAMENTO!$B31</f>
        <v>3.1.</v>
      </c>
      <c r="C31" s="99" t="str">
        <f>ORÇAMENTO!$E31</f>
        <v>ARRANQUE E PÍLARES</v>
      </c>
      <c r="D31" s="30" t="str">
        <f>ORÇAMENTO!$F31</f>
        <v>-</v>
      </c>
      <c r="E31" s="135">
        <f>ORÇAMENTO!$G31</f>
        <v>0</v>
      </c>
      <c r="F31" s="136"/>
    </row>
    <row r="32" spans="1:6" s="54" customFormat="1" ht="39.6" x14ac:dyDescent="0.3">
      <c r="A32" s="133" t="str">
        <f>ORÇAMENTO!A32</f>
        <v>Serviço</v>
      </c>
      <c r="B32" s="134" t="str">
        <f>ORÇAMENTO!$B32</f>
        <v>3.1.0.1.</v>
      </c>
      <c r="C32" s="99" t="str">
        <f>ORÇAMENTO!$E32</f>
        <v>ARMAÇÃO DE PILAR OU VIGA DE ESTRUTURA CONVENCIONAL DE CONCRETO ARMADO UTILIZANDO AÇO CA-50 DE 10,0 MM - MONTAGEM. AF_06/2022</v>
      </c>
      <c r="D32" s="30" t="str">
        <f>ORÇAMENTO!$F32</f>
        <v>KG</v>
      </c>
      <c r="E32" s="135">
        <f>ORÇAMENTO!$G32</f>
        <v>423.99999999999989</v>
      </c>
      <c r="F32" s="136" t="s">
        <v>666</v>
      </c>
    </row>
    <row r="33" spans="1:6" s="54" customFormat="1" ht="52.8" x14ac:dyDescent="0.3">
      <c r="A33" s="133" t="str">
        <f>ORÇAMENTO!A33</f>
        <v>Serviço</v>
      </c>
      <c r="B33" s="134" t="str">
        <f>ORÇAMENTO!$B33</f>
        <v>3.1.0.2.</v>
      </c>
      <c r="C33" s="99" t="str">
        <f>ORÇAMENTO!$E33</f>
        <v>MONTAGEM E DESMONTAGEM DE FÔRMA DE PILARES RETANGULARES E ESTRUTURAS SIMILARES, PÉ-DIREITO SIMPLES, EM CHAPA DE MADEIRA COMPENSADA RESINADA, 8 UTILIZAÇÕES. AF_09/2020</v>
      </c>
      <c r="D33" s="30" t="str">
        <f>ORÇAMENTO!$F33</f>
        <v>M2</v>
      </c>
      <c r="E33" s="135">
        <f>ORÇAMENTO!$G33</f>
        <v>561.5999999999998</v>
      </c>
      <c r="F33" s="136" t="s">
        <v>667</v>
      </c>
    </row>
    <row r="34" spans="1:6" s="54" customFormat="1" ht="39.6" x14ac:dyDescent="0.3">
      <c r="A34" s="133" t="str">
        <f>ORÇAMENTO!A34</f>
        <v>Serviço</v>
      </c>
      <c r="B34" s="134" t="str">
        <f>ORÇAMENTO!$B34</f>
        <v>3.1.0.3.</v>
      </c>
      <c r="C34" s="99" t="str">
        <f>ORÇAMENTO!$E34</f>
        <v>ARMAÇÃO DE PILAR OU VIGA DE ESTRUTURA CONVENCIONAL DE CONCRETO ARMADO UTILIZANDO AÇO CA-60 DE 5,0 MM - MONTAGEM. AF_06/2022</v>
      </c>
      <c r="D34" s="30" t="str">
        <f>ORÇAMENTO!$F34</f>
        <v>KG</v>
      </c>
      <c r="E34" s="135">
        <f>ORÇAMENTO!$G34</f>
        <v>747.99999999999977</v>
      </c>
      <c r="F34" s="136" t="s">
        <v>668</v>
      </c>
    </row>
    <row r="35" spans="1:6" s="54" customFormat="1" ht="39.6" x14ac:dyDescent="0.3">
      <c r="A35" s="133" t="str">
        <f>ORÇAMENTO!A35</f>
        <v>Serviço</v>
      </c>
      <c r="B35" s="134" t="str">
        <f>ORÇAMENTO!$B35</f>
        <v>3.1.0.4.</v>
      </c>
      <c r="C35" s="99" t="str">
        <f>ORÇAMENTO!$E35</f>
        <v>ARMAÇÃO DE PILAR OU VIGA DE ESTRUTURA CONVENCIONAL DE CONCRETO ARMADO UTILIZANDO AÇO CA-50 DE 10,0 MM - MONTAGEM. AF_06/2022</v>
      </c>
      <c r="D35" s="30" t="str">
        <f>ORÇAMENTO!$F35</f>
        <v>KG</v>
      </c>
      <c r="E35" s="135">
        <f>ORÇAMENTO!$G35</f>
        <v>1884.0000000000007</v>
      </c>
      <c r="F35" s="136" t="s">
        <v>669</v>
      </c>
    </row>
    <row r="36" spans="1:6" s="54" customFormat="1" ht="26.4" x14ac:dyDescent="0.3">
      <c r="A36" s="133" t="str">
        <f>ORÇAMENTO!A36</f>
        <v>Serviço</v>
      </c>
      <c r="B36" s="134" t="str">
        <f>ORÇAMENTO!$B36</f>
        <v>3.1.0.5.</v>
      </c>
      <c r="C36" s="99" t="str">
        <f>ORÇAMENTO!$E36</f>
        <v>CONCRETAGEM DE PILARES, FCK = 25 MPA, COM USO DE BALDES - LANÇAMENTO, ADENSAMENTO E ACABAMENTO. AF_02/2022</v>
      </c>
      <c r="D36" s="30" t="str">
        <f>ORÇAMENTO!$F36</f>
        <v>M3</v>
      </c>
      <c r="E36" s="135">
        <f>ORÇAMENTO!$G36</f>
        <v>25.600000000000005</v>
      </c>
      <c r="F36" s="136" t="s">
        <v>670</v>
      </c>
    </row>
    <row r="37" spans="1:6" s="54" customFormat="1" x14ac:dyDescent="0.3">
      <c r="A37" s="133" t="str">
        <f>ORÇAMENTO!A37</f>
        <v>Nível 2</v>
      </c>
      <c r="B37" s="134" t="str">
        <f>ORÇAMENTO!$B37</f>
        <v>3.2.</v>
      </c>
      <c r="C37" s="99" t="str">
        <f>ORÇAMENTO!$E37</f>
        <v>VIGAS</v>
      </c>
      <c r="D37" s="30" t="str">
        <f>ORÇAMENTO!$F37</f>
        <v>-</v>
      </c>
      <c r="E37" s="135">
        <f>ORÇAMENTO!$G37</f>
        <v>0</v>
      </c>
      <c r="F37" s="136"/>
    </row>
    <row r="38" spans="1:6" s="54" customFormat="1" ht="39.6" x14ac:dyDescent="0.3">
      <c r="A38" s="133" t="str">
        <f>ORÇAMENTO!A38</f>
        <v>Serviço</v>
      </c>
      <c r="B38" s="134" t="str">
        <f>ORÇAMENTO!$B38</f>
        <v>3.2.0.1.</v>
      </c>
      <c r="C38" s="99" t="str">
        <f>ORÇAMENTO!$E38</f>
        <v>MONTAGEM E DESMONTAGEM DE FÔRMA DE VIGA, ESCORAMENTO COM GARFO DE MADEIRA, PÉ-DIREITO SIMPLES, EM CHAPA DE MADEIRA RESINADA, 8 UTILIZAÇÕES. AF_09/2020</v>
      </c>
      <c r="D38" s="30" t="str">
        <f>ORÇAMENTO!$F38</f>
        <v>M2</v>
      </c>
      <c r="E38" s="135">
        <f>ORÇAMENTO!$G38</f>
        <v>556.00000000000011</v>
      </c>
      <c r="F38" s="136" t="s">
        <v>671</v>
      </c>
    </row>
    <row r="39" spans="1:6" s="54" customFormat="1" ht="39.6" x14ac:dyDescent="0.3">
      <c r="A39" s="133" t="str">
        <f>ORÇAMENTO!A39</f>
        <v>Serviço</v>
      </c>
      <c r="B39" s="134" t="str">
        <f>ORÇAMENTO!$B39</f>
        <v>3.2.0.2.</v>
      </c>
      <c r="C39" s="99" t="str">
        <f>ORÇAMENTO!$E39</f>
        <v>ARMAÇÃO DE PILAR OU VIGA DE ESTRUTURA CONVENCIONAL DE CONCRETO ARMADO UTILIZANDO AÇO CA-60 DE 5,0 MM - MONTAGEM. AF_06/2022</v>
      </c>
      <c r="D39" s="30" t="str">
        <f>ORÇAMENTO!$F39</f>
        <v>KG</v>
      </c>
      <c r="E39" s="135">
        <f>ORÇAMENTO!$G39</f>
        <v>1808.0000000000007</v>
      </c>
      <c r="F39" s="136" t="s">
        <v>672</v>
      </c>
    </row>
    <row r="40" spans="1:6" s="54" customFormat="1" ht="39.6" x14ac:dyDescent="0.3">
      <c r="A40" s="133" t="str">
        <f>ORÇAMENTO!A40</f>
        <v>Serviço</v>
      </c>
      <c r="B40" s="134" t="str">
        <f>ORÇAMENTO!$B40</f>
        <v>3.2.0.3.</v>
      </c>
      <c r="C40" s="99" t="str">
        <f>ORÇAMENTO!$E40</f>
        <v>ARMAÇÃO DE PILAR OU VIGA DE ESTRUTURA CONVENCIONAL DE CONCRETO ARMADO UTILIZANDO AÇO CA-50 DE 8,0 MM - MONTAGEM. AF_06/2022</v>
      </c>
      <c r="D40" s="30" t="str">
        <f>ORÇAMENTO!$F40</f>
        <v>KG</v>
      </c>
      <c r="E40" s="135">
        <f>ORÇAMENTO!$G40</f>
        <v>814.00000000000023</v>
      </c>
      <c r="F40" s="136" t="s">
        <v>673</v>
      </c>
    </row>
    <row r="41" spans="1:6" s="54" customFormat="1" ht="39.6" x14ac:dyDescent="0.3">
      <c r="A41" s="133" t="str">
        <f>ORÇAMENTO!A41</f>
        <v>Serviço</v>
      </c>
      <c r="B41" s="134" t="str">
        <f>ORÇAMENTO!$B41</f>
        <v>3.2.0.4.</v>
      </c>
      <c r="C41" s="99" t="str">
        <f>ORÇAMENTO!$E41</f>
        <v>CONCRETAGEM DE VIGAS E LAJES, FCK=25 MPA, PARA QUALQUER TIPO DE LAJE COM BALDES EM EDIFICAÇÃO TÉRREA - LANÇAMENTO, ADENSAMENTO E ACABAMENTO. AF_02/2022</v>
      </c>
      <c r="D41" s="30" t="str">
        <f>ORÇAMENTO!$F41</f>
        <v>M3</v>
      </c>
      <c r="E41" s="135">
        <f>ORÇAMENTO!$G41</f>
        <v>27.599999999999987</v>
      </c>
      <c r="F41" s="136" t="s">
        <v>674</v>
      </c>
    </row>
    <row r="42" spans="1:6" s="54" customFormat="1" x14ac:dyDescent="0.3">
      <c r="A42" s="133" t="str">
        <f>ORÇAMENTO!A42</f>
        <v>Nível 2</v>
      </c>
      <c r="B42" s="134" t="str">
        <f>ORÇAMENTO!$B42</f>
        <v>3.3.</v>
      </c>
      <c r="C42" s="99" t="str">
        <f>ORÇAMENTO!$E42</f>
        <v>LAJE</v>
      </c>
      <c r="D42" s="30" t="str">
        <f>ORÇAMENTO!$F42</f>
        <v>-</v>
      </c>
      <c r="E42" s="135">
        <f>ORÇAMENTO!$G42</f>
        <v>0</v>
      </c>
      <c r="F42" s="136"/>
    </row>
    <row r="43" spans="1:6" s="54" customFormat="1" ht="39.6" x14ac:dyDescent="0.3">
      <c r="A43" s="133" t="str">
        <f>ORÇAMENTO!A43</f>
        <v>Serviço</v>
      </c>
      <c r="B43" s="134" t="str">
        <f>ORÇAMENTO!$B43</f>
        <v>3.3.0.1.</v>
      </c>
      <c r="C43" s="99" t="str">
        <f>ORÇAMENTO!$E43</f>
        <v>LAJE PRÉ-MOLDADA UNIDIRECIONAL, BIAPOIADA, PARA PISO, ENCHIMENTO EM CERÂMICA, VIGOTA CONVENCIONAL, ALTURA TOTAL DA LAJE "LT" = 12 CM (ENCHIMENTO+CAPA) = (8+4). AF_08/2025</v>
      </c>
      <c r="D43" s="30" t="str">
        <f>ORÇAMENTO!$F43</f>
        <v>M2</v>
      </c>
      <c r="E43" s="135">
        <f>ORÇAMENTO!$G43</f>
        <v>89.399999999999991</v>
      </c>
      <c r="F43" s="136" t="s">
        <v>675</v>
      </c>
    </row>
    <row r="44" spans="1:6" s="54" customFormat="1" x14ac:dyDescent="0.3">
      <c r="A44" s="133" t="str">
        <f>ORÇAMENTO!A44</f>
        <v>Meta</v>
      </c>
      <c r="B44" s="134" t="str">
        <f>ORÇAMENTO!$B44</f>
        <v>4.</v>
      </c>
      <c r="C44" s="99" t="str">
        <f>ORÇAMENTO!$E44</f>
        <v>PAREDES E PAINÉIS</v>
      </c>
      <c r="D44" s="30" t="str">
        <f>ORÇAMENTO!$F44</f>
        <v>-</v>
      </c>
      <c r="E44" s="135">
        <f>ORÇAMENTO!$G44</f>
        <v>0</v>
      </c>
      <c r="F44" s="136"/>
    </row>
    <row r="45" spans="1:6" s="54" customFormat="1" x14ac:dyDescent="0.3">
      <c r="A45" s="133" t="str">
        <f>ORÇAMENTO!A45</f>
        <v>Nível 2</v>
      </c>
      <c r="B45" s="134" t="str">
        <f>ORÇAMENTO!$B45</f>
        <v>4.1.</v>
      </c>
      <c r="C45" s="99" t="str">
        <f>ORÇAMENTO!$E45</f>
        <v>ALVENARIA/FECHAMENTOS</v>
      </c>
      <c r="D45" s="30" t="str">
        <f>ORÇAMENTO!$F45</f>
        <v>-</v>
      </c>
      <c r="E45" s="135">
        <f>ORÇAMENTO!$G45</f>
        <v>0</v>
      </c>
      <c r="F45" s="136"/>
    </row>
    <row r="46" spans="1:6" s="54" customFormat="1" ht="39.6" x14ac:dyDescent="0.3">
      <c r="A46" s="133" t="str">
        <f>ORÇAMENTO!A46</f>
        <v>Serviço</v>
      </c>
      <c r="B46" s="134" t="str">
        <f>ORÇAMENTO!$B46</f>
        <v>4.1.0.1.</v>
      </c>
      <c r="C46" s="99" t="str">
        <f>ORÇAMENTO!$E46</f>
        <v>ALVENARIA DE VEDAÇÃO DE BLOCOS CERÂMICOS FURADOS NA HORIZONTAL DE 9X19X19 CM (ESPESSURA 9 CM) E ARGAMASSA DE ASSENTAMENTO COM PREPARO EM BETONEIRA. AF_12/2021</v>
      </c>
      <c r="D46" s="30" t="str">
        <f>ORÇAMENTO!$F46</f>
        <v>M2</v>
      </c>
      <c r="E46" s="135">
        <f>ORÇAMENTO!$G46</f>
        <v>2108.4000000000005</v>
      </c>
      <c r="F46" s="136" t="s">
        <v>676</v>
      </c>
    </row>
    <row r="47" spans="1:6" s="54" customFormat="1" ht="26.4" x14ac:dyDescent="0.3">
      <c r="A47" s="133" t="str">
        <f>ORÇAMENTO!A47</f>
        <v>Serviço</v>
      </c>
      <c r="B47" s="134" t="str">
        <f>ORÇAMENTO!$B47</f>
        <v>4.1.0.2.</v>
      </c>
      <c r="C47" s="99" t="str">
        <f>ORÇAMENTO!$E47</f>
        <v>VERGA MOLDADA IN LOCO EM CONCRETO, ESPESSURA DE *10* CM. AF_03/2024</v>
      </c>
      <c r="D47" s="30" t="str">
        <f>ORÇAMENTO!$F47</f>
        <v>M</v>
      </c>
      <c r="E47" s="135">
        <f>ORÇAMENTO!$G47</f>
        <v>323.99999999999989</v>
      </c>
      <c r="F47" s="136" t="s">
        <v>677</v>
      </c>
    </row>
    <row r="48" spans="1:6" s="54" customFormat="1" ht="26.4" x14ac:dyDescent="0.3">
      <c r="A48" s="133" t="str">
        <f>ORÇAMENTO!A48</f>
        <v>Serviço</v>
      </c>
      <c r="B48" s="134" t="str">
        <f>ORÇAMENTO!$B48</f>
        <v>4.1.0.3.</v>
      </c>
      <c r="C48" s="99" t="str">
        <f>ORÇAMENTO!$E48</f>
        <v>CONTRAVERGA MOLDADA IN LOCO EM CONCRETO, ESPESSURA DE *10* CM. AF_03/2024</v>
      </c>
      <c r="D48" s="30" t="str">
        <f>ORÇAMENTO!$F48</f>
        <v>M</v>
      </c>
      <c r="E48" s="135">
        <f>ORÇAMENTO!$G48</f>
        <v>183.99999999999994</v>
      </c>
      <c r="F48" s="136" t="s">
        <v>678</v>
      </c>
    </row>
    <row r="49" spans="1:6" s="54" customFormat="1" x14ac:dyDescent="0.3">
      <c r="A49" s="133" t="str">
        <f>ORÇAMENTO!A49</f>
        <v>Nível 2</v>
      </c>
      <c r="B49" s="134" t="str">
        <f>ORÇAMENTO!$B49</f>
        <v>4.2.</v>
      </c>
      <c r="C49" s="99" t="str">
        <f>ORÇAMENTO!$E49</f>
        <v>ESQUADRIAS METÁLICAS</v>
      </c>
      <c r="D49" s="30" t="str">
        <f>ORÇAMENTO!$F49</f>
        <v>-</v>
      </c>
      <c r="E49" s="135">
        <f>ORÇAMENTO!$G49</f>
        <v>0</v>
      </c>
      <c r="F49" s="136"/>
    </row>
    <row r="50" spans="1:6" s="54" customFormat="1" ht="79.2" x14ac:dyDescent="0.3">
      <c r="A50" s="133" t="str">
        <f>ORÇAMENTO!A50</f>
        <v>Serviço</v>
      </c>
      <c r="B50" s="134" t="str">
        <f>ORÇAMENTO!$B50</f>
        <v>4.2.0.1.</v>
      </c>
      <c r="C50" s="99" t="str">
        <f>ORÇAMENTO!$E50</f>
        <v>JANELA DE ALUMÍNIO DE CORRER COM 2 FOLHAS PARA VIDROS (VIDROS INCLUSOS), BATENTE/ REQUADRO 6 A 14 CM, ACABAMENTO COM ACETATO OU BRILHANTE, FIXAÇÃO COM PARAFUSO, SEM GUARNIÇÃO/ ALIZAR, DIMENSÕES 100X120 CM, VEDAÇÃO COM SILICONE, EXCLUSIVE CONTRAMARCO - FORNECIMENTO E INSTALAÇÃO. AF_11/2024</v>
      </c>
      <c r="D50" s="30" t="str">
        <f>ORÇAMENTO!$F50</f>
        <v>M2</v>
      </c>
      <c r="E50" s="135">
        <f>ORÇAMENTO!$G50</f>
        <v>52.000000000000014</v>
      </c>
      <c r="F50" s="136" t="s">
        <v>679</v>
      </c>
    </row>
    <row r="51" spans="1:6" s="54" customFormat="1" ht="79.2" x14ac:dyDescent="0.3">
      <c r="A51" s="133" t="str">
        <f>ORÇAMENTO!A51</f>
        <v>Serviço</v>
      </c>
      <c r="B51" s="134" t="str">
        <f>ORÇAMENTO!$B51</f>
        <v>4.2.0.2.</v>
      </c>
      <c r="C51" s="99" t="str">
        <f>ORÇAMENTO!$E51</f>
        <v>JANELA DE ALUMÍNIO DE CORRER COM 3 FOLHAS (2 VENEZIANAS E 1 FOLHA PARA VIDRO,VIDRO INCLUSO), BATENTE/ REQUADRO 6 A 14 CM, SEM ACABAMENTO, FIXAÇÃO COM PARAFUSO, SEM GUARNIÇÃO/ ALIZAR, DIMENSÕES 100X120 CM, VEDAÇÃO COM SILICONE, EXCLUSIVE CONTRAMARCO - FORNECIMENTO E INSTALAÇÃO. AF_11/2024</v>
      </c>
      <c r="D51" s="30" t="str">
        <f>ORÇAMENTO!$F51</f>
        <v>M2</v>
      </c>
      <c r="E51" s="135">
        <f>ORÇAMENTO!$G51</f>
        <v>55.999999999999979</v>
      </c>
      <c r="F51" s="136" t="s">
        <v>680</v>
      </c>
    </row>
    <row r="52" spans="1:6" s="54" customFormat="1" ht="66" x14ac:dyDescent="0.3">
      <c r="A52" s="133" t="str">
        <f>ORÇAMENTO!A52</f>
        <v>Serviço</v>
      </c>
      <c r="B52" s="134" t="str">
        <f>ORÇAMENTO!$B52</f>
        <v>4.2.0.3.</v>
      </c>
      <c r="C52" s="99" t="str">
        <f>ORÇAMENTO!$E52</f>
        <v>JANELA DE ALUMÍNIO TIPO MAXIM-AR, BATENTE/ REQUADRO 3 A 14 CM, VIDRO INCLUSO, FIXAÇÃO COM PARAFUSO, SEM GUARNIÇÃO/ ALIZAR, DIMENSÕES 60X80 (A X L) CM, SEM ACABAMENTO, VEDAÇÃO COM SILICONE, EXCLUSIVE CONTRAMARCO - FORNECIMENTO E INSTALAÇÃO. AF_11/2024</v>
      </c>
      <c r="D52" s="30" t="str">
        <f>ORÇAMENTO!$F52</f>
        <v>M2</v>
      </c>
      <c r="E52" s="135">
        <f>ORÇAMENTO!$G52</f>
        <v>9.600000000000005</v>
      </c>
      <c r="F52" s="136" t="s">
        <v>681</v>
      </c>
    </row>
    <row r="53" spans="1:6" s="54" customFormat="1" x14ac:dyDescent="0.3">
      <c r="A53" s="133" t="str">
        <f>ORÇAMENTO!A53</f>
        <v>Nível 2</v>
      </c>
      <c r="B53" s="134" t="str">
        <f>ORÇAMENTO!$B53</f>
        <v>4.3.</v>
      </c>
      <c r="C53" s="99" t="str">
        <f>ORÇAMENTO!$E53</f>
        <v>ESQUADRIAS DE MADEIRAS</v>
      </c>
      <c r="D53" s="30" t="str">
        <f>ORÇAMENTO!$F53</f>
        <v>-</v>
      </c>
      <c r="E53" s="135">
        <f>ORÇAMENTO!$G53</f>
        <v>0</v>
      </c>
      <c r="F53" s="136"/>
    </row>
    <row r="54" spans="1:6" s="54" customFormat="1" ht="66" x14ac:dyDescent="0.3">
      <c r="A54" s="133" t="str">
        <f>ORÇAMENTO!A54</f>
        <v>Serviço</v>
      </c>
      <c r="B54" s="134" t="str">
        <f>ORÇAMENTO!$B54</f>
        <v>4.3.0.1.</v>
      </c>
      <c r="C54" s="99" t="str">
        <f>ORÇAMENTO!$E54</f>
        <v>KIT DE PORTA DE MADEIRA PARA PINTURA, SEMI-OCA (PESADA OU SUPERPESADA), PADRÃO POPULAR, 80X210CM, ESPESSURA DE 3,5CM, ITENS INCLUSOS: DOBRADIÇAS, MONTAGEM E INSTALAÇÃO DO BATENTE, FECHADURA COM EXECUÇÃO DO FURO - FORNECIMENTO E INSTALAÇÃO. AF_10/2025</v>
      </c>
      <c r="D54" s="30" t="str">
        <f>ORÇAMENTO!$F54</f>
        <v>UN</v>
      </c>
      <c r="E54" s="135">
        <f>ORÇAMENTO!$G54</f>
        <v>40</v>
      </c>
      <c r="F54" s="136" t="s">
        <v>682</v>
      </c>
    </row>
    <row r="55" spans="1:6" s="54" customFormat="1" ht="66" x14ac:dyDescent="0.3">
      <c r="A55" s="133" t="str">
        <f>ORÇAMENTO!A55</f>
        <v>Serviço</v>
      </c>
      <c r="B55" s="134" t="str">
        <f>ORÇAMENTO!$B55</f>
        <v>4.3.0.2.</v>
      </c>
      <c r="C55" s="99" t="str">
        <f>ORÇAMENTO!$E55</f>
        <v>KIT DE PORTA DE MADEIRA PARA PINTURA, SEMI-OCA (LEVE OU MÉDIA), PADRÃO POPULAR, 80X210CM, ESPESSURA DE 3,5CM, ITENS INCLUSOS: DOBRADIÇAS, MONTAGEM E INSTALAÇÃO DO BATENTE, FECHADURA COM EXECUÇÃO DO FURO - FORNECIMENTO E INSTALAÇÃO. AF_10/2025</v>
      </c>
      <c r="D55" s="30" t="str">
        <f>ORÇAMENTO!$F55</f>
        <v>UN</v>
      </c>
      <c r="E55" s="135">
        <f>ORÇAMENTO!$G55</f>
        <v>60</v>
      </c>
      <c r="F55" s="136" t="s">
        <v>683</v>
      </c>
    </row>
    <row r="56" spans="1:6" s="54" customFormat="1" x14ac:dyDescent="0.3">
      <c r="A56" s="133" t="str">
        <f>ORÇAMENTO!A56</f>
        <v>Meta</v>
      </c>
      <c r="B56" s="134" t="str">
        <f>ORÇAMENTO!$B56</f>
        <v>5.</v>
      </c>
      <c r="C56" s="99" t="str">
        <f>ORÇAMENTO!$E56</f>
        <v>COBERTURA E PROTEÇÕES</v>
      </c>
      <c r="D56" s="30" t="str">
        <f>ORÇAMENTO!$F56</f>
        <v>-</v>
      </c>
      <c r="E56" s="135">
        <f>ORÇAMENTO!$G56</f>
        <v>0</v>
      </c>
      <c r="F56" s="136"/>
    </row>
    <row r="57" spans="1:6" s="54" customFormat="1" x14ac:dyDescent="0.3">
      <c r="A57" s="133" t="str">
        <f>ORÇAMENTO!A57</f>
        <v>Nível 2</v>
      </c>
      <c r="B57" s="134" t="str">
        <f>ORÇAMENTO!$B57</f>
        <v>5.1.</v>
      </c>
      <c r="C57" s="99" t="str">
        <f>ORÇAMENTO!$E57</f>
        <v>TELHADOS</v>
      </c>
      <c r="D57" s="30" t="str">
        <f>ORÇAMENTO!$F57</f>
        <v>-</v>
      </c>
      <c r="E57" s="135">
        <f>ORÇAMENTO!$G57</f>
        <v>0</v>
      </c>
      <c r="F57" s="136"/>
    </row>
    <row r="58" spans="1:6" s="54" customFormat="1" ht="39.6" x14ac:dyDescent="0.3">
      <c r="A58" s="133" t="str">
        <f>ORÇAMENTO!A58</f>
        <v>Serviço</v>
      </c>
      <c r="B58" s="134" t="str">
        <f>ORÇAMENTO!$B58</f>
        <v>5.1.0.1.</v>
      </c>
      <c r="C58" s="99" t="str">
        <f>ORÇAMENTO!$E58</f>
        <v>TRAMA DE MADEIRA COMPOSTA POR RIPAS, CAIBROS E TERÇAS PARA TELHADOS DE ATÉ 2 ÁGUAS PARA TELHA CERÂMICA OU DE CONCRETO, INCLUSO TRANSPORTE VERTICAL. AF_10/2025</v>
      </c>
      <c r="D58" s="30" t="str">
        <f>ORÇAMENTO!$F58</f>
        <v>M2</v>
      </c>
      <c r="E58" s="135">
        <f>ORÇAMENTO!$G58</f>
        <v>1663.0000000000005</v>
      </c>
      <c r="F58" s="136" t="s">
        <v>684</v>
      </c>
    </row>
    <row r="59" spans="1:6" s="54" customFormat="1" ht="26.4" x14ac:dyDescent="0.3">
      <c r="A59" s="133" t="str">
        <f>ORÇAMENTO!A59</f>
        <v>Serviço</v>
      </c>
      <c r="B59" s="134" t="str">
        <f>ORÇAMENTO!$B59</f>
        <v>5.1.0.2.</v>
      </c>
      <c r="C59" s="99" t="str">
        <f>ORÇAMENTO!$E59</f>
        <v>TELHAMENTO COM TELHA CERÂMICA CAPA-CANAL, TIPO PAULISTA, COM ATÉ 2 ÁGUAS, INCLUSO TRANSPORTE VERTICAL. AF_07/2019</v>
      </c>
      <c r="D59" s="30" t="str">
        <f>ORÇAMENTO!$F59</f>
        <v>M2</v>
      </c>
      <c r="E59" s="135">
        <f>ORÇAMENTO!$G59</f>
        <v>1663.0000000000005</v>
      </c>
      <c r="F59" s="136" t="s">
        <v>684</v>
      </c>
    </row>
    <row r="60" spans="1:6" s="54" customFormat="1" ht="26.4" x14ac:dyDescent="0.3">
      <c r="A60" s="133" t="str">
        <f>ORÇAMENTO!A60</f>
        <v>Serviço</v>
      </c>
      <c r="B60" s="134" t="str">
        <f>ORÇAMENTO!$B60</f>
        <v>5.1.0.3.</v>
      </c>
      <c r="C60" s="99" t="str">
        <f>ORÇAMENTO!$E60</f>
        <v>PINTURA IMUNIZANTE PARA MADEIRA, 1 DEMÃO. AF_01/2021</v>
      </c>
      <c r="D60" s="30" t="str">
        <f>ORÇAMENTO!$F60</f>
        <v>M2</v>
      </c>
      <c r="E60" s="135">
        <f>ORÇAMENTO!$G60</f>
        <v>2290</v>
      </c>
      <c r="F60" s="136" t="s">
        <v>685</v>
      </c>
    </row>
    <row r="61" spans="1:6" s="54" customFormat="1" ht="39.6" x14ac:dyDescent="0.3">
      <c r="A61" s="133" t="str">
        <f>ORÇAMENTO!A61</f>
        <v>Serviço</v>
      </c>
      <c r="B61" s="134" t="str">
        <f>ORÇAMENTO!$B61</f>
        <v>5.1.0.4.</v>
      </c>
      <c r="C61" s="99" t="str">
        <f>ORÇAMENTO!$E61</f>
        <v>CUMEEIRA PARA TELHA CERÂMICA EMBOÇADA COM ARGAMASSA TRAÇO 1:2:9 (CIMENTO, CAL E AREIA) PARA TELHADOS COM ATÉ 2 ÁGUAS, INCLUSO TRANSPORTE VERTICAL. AF_07/2019</v>
      </c>
      <c r="D61" s="30" t="str">
        <f>ORÇAMENTO!$F61</f>
        <v>M</v>
      </c>
      <c r="E61" s="135">
        <f>ORÇAMENTO!$G61</f>
        <v>213.00000000000006</v>
      </c>
      <c r="F61" s="136" t="s">
        <v>686</v>
      </c>
    </row>
    <row r="62" spans="1:6" s="54" customFormat="1" x14ac:dyDescent="0.3">
      <c r="A62" s="133" t="str">
        <f>ORÇAMENTO!A62</f>
        <v>Meta</v>
      </c>
      <c r="B62" s="134" t="str">
        <f>ORÇAMENTO!$B62</f>
        <v>6.</v>
      </c>
      <c r="C62" s="99" t="str">
        <f>ORÇAMENTO!$E62</f>
        <v>REVESTIMENTOS</v>
      </c>
      <c r="D62" s="30" t="str">
        <f>ORÇAMENTO!$F62</f>
        <v>-</v>
      </c>
      <c r="E62" s="135">
        <f>ORÇAMENTO!$G62</f>
        <v>0</v>
      </c>
      <c r="F62" s="136"/>
    </row>
    <row r="63" spans="1:6" s="54" customFormat="1" x14ac:dyDescent="0.3">
      <c r="A63" s="133" t="str">
        <f>ORÇAMENTO!A63</f>
        <v>Nível 2</v>
      </c>
      <c r="B63" s="134" t="str">
        <f>ORÇAMENTO!$B63</f>
        <v>6.1.</v>
      </c>
      <c r="C63" s="99" t="str">
        <f>ORÇAMENTO!$E63</f>
        <v>REVESTIMENTOS INTERNOS</v>
      </c>
      <c r="D63" s="30" t="str">
        <f>ORÇAMENTO!$F63</f>
        <v>-</v>
      </c>
      <c r="E63" s="135">
        <f>ORÇAMENTO!$G63</f>
        <v>0</v>
      </c>
      <c r="F63" s="136"/>
    </row>
    <row r="64" spans="1:6" s="54" customFormat="1" ht="39.6" x14ac:dyDescent="0.3">
      <c r="A64" s="133" t="str">
        <f>ORÇAMENTO!A64</f>
        <v>Serviço</v>
      </c>
      <c r="B64" s="134" t="str">
        <f>ORÇAMENTO!$B64</f>
        <v>6.1.0.1.</v>
      </c>
      <c r="C64" s="99" t="str">
        <f>ORÇAMENTO!$E64</f>
        <v>CHAPISCO APLICADO EM ALVENARIAS E ESTRUTURAS DE CONCRETO INTERNAS, COM COLHER DE PEDREIRO. ARGAMASSA TRAÇO 1:3 COM PREPARO EM BETONEIRA 400L. AF_10/2022</v>
      </c>
      <c r="D64" s="30" t="str">
        <f>ORÇAMENTO!$F64</f>
        <v>M2</v>
      </c>
      <c r="E64" s="135">
        <f>ORÇAMENTO!$G64</f>
        <v>2378.4000000000005</v>
      </c>
      <c r="F64" s="136" t="s">
        <v>687</v>
      </c>
    </row>
    <row r="65" spans="1:6" s="54" customFormat="1" ht="52.8" x14ac:dyDescent="0.3">
      <c r="A65" s="133" t="str">
        <f>ORÇAMENTO!A65</f>
        <v>Serviço</v>
      </c>
      <c r="B65" s="134" t="str">
        <f>ORÇAMENTO!$B65</f>
        <v>6.1.0.2.</v>
      </c>
      <c r="C65" s="99" t="str">
        <f>ORÇAMENTO!$E65</f>
        <v>CHAPISCO APLICADO NO TETO OU EM ALVENARIA E ESTRUTURA, COM ROLO PARA TEXTURA ACRÍLICA. ARGAMASSA TRAÇO 1:4 E EMULSÃO POLIMÉRICA (ADESIVO) COM PREPARO EM BETONEIRA 400L. AF_10/2022</v>
      </c>
      <c r="D65" s="30" t="str">
        <f>ORÇAMENTO!$F65</f>
        <v>M2</v>
      </c>
      <c r="E65" s="135">
        <f>ORÇAMENTO!$G65</f>
        <v>88.799999999999983</v>
      </c>
      <c r="F65" s="136" t="s">
        <v>688</v>
      </c>
    </row>
    <row r="66" spans="1:6" s="54" customFormat="1" ht="39.6" x14ac:dyDescent="0.3">
      <c r="A66" s="133" t="str">
        <f>ORÇAMENTO!A66</f>
        <v>Serviço</v>
      </c>
      <c r="B66" s="134" t="str">
        <f>ORÇAMENTO!$B66</f>
        <v>6.1.0.3.</v>
      </c>
      <c r="C66" s="99" t="str">
        <f>ORÇAMENTO!$E66</f>
        <v>EMBOÇO, EM ARGAMASSA TRAÇO 1:2:8, PREPARO MECÂNICO, APLICADO MANUALMENTE EM PAREDES INTERNAS, PARA AMBIENTES COM ÁREA MENOR QUE 5M², E = 10MM, COM TALISCAS. AF_03/2024</v>
      </c>
      <c r="D66" s="30" t="str">
        <f>ORÇAMENTO!$F66</f>
        <v>M2</v>
      </c>
      <c r="E66" s="135">
        <f>ORÇAMENTO!$G66</f>
        <v>318.39999999999998</v>
      </c>
      <c r="F66" s="136" t="s">
        <v>689</v>
      </c>
    </row>
    <row r="67" spans="1:6" s="54" customFormat="1" ht="39.6" x14ac:dyDescent="0.3">
      <c r="A67" s="133" t="str">
        <f>ORÇAMENTO!A67</f>
        <v>Serviço</v>
      </c>
      <c r="B67" s="134" t="str">
        <f>ORÇAMENTO!$B67</f>
        <v>6.1.0.4.</v>
      </c>
      <c r="C67" s="99" t="str">
        <f>ORÇAMENTO!$E67</f>
        <v>MASSA ÚNICA, EM ARGAMASSA TRAÇO 1:2:8, PREPARO MECÂNICO, APLICADA MANUALMENTE EM PAREDES INTERNAS DE AMBIENTES COM ÁREA ENTRE 5M² E 10M², E = 10MM, COM TALISCAS. AF_03/2024</v>
      </c>
      <c r="D67" s="30" t="str">
        <f>ORÇAMENTO!$F67</f>
        <v>M2</v>
      </c>
      <c r="E67" s="135">
        <f>ORÇAMENTO!$G67</f>
        <v>1151.1999999999994</v>
      </c>
      <c r="F67" s="136" t="s">
        <v>690</v>
      </c>
    </row>
    <row r="68" spans="1:6" s="54" customFormat="1" ht="39.6" x14ac:dyDescent="0.3">
      <c r="A68" s="133" t="str">
        <f>ORÇAMENTO!A68</f>
        <v>Serviço</v>
      </c>
      <c r="B68" s="134" t="str">
        <f>ORÇAMENTO!$B68</f>
        <v>6.1.0.5.</v>
      </c>
      <c r="C68" s="99" t="str">
        <f>ORÇAMENTO!$E68</f>
        <v>MASSA ÚNICA, EM ARGAMASSA TRAÇO 1:2:8 PREPARO MECÂNICO, APLICADA MANUALMENTE EM PAREDES INTERNAS DE AMBIENTES COM ÁREA MAIOR QUE 10M², E = 10MM, COM TALISCAS. AF_03/2024</v>
      </c>
      <c r="D68" s="30" t="str">
        <f>ORÇAMENTO!$F68</f>
        <v>M2</v>
      </c>
      <c r="E68" s="135">
        <f>ORÇAMENTO!$G68</f>
        <v>752.79999999999984</v>
      </c>
      <c r="F68" s="136" t="s">
        <v>691</v>
      </c>
    </row>
    <row r="69" spans="1:6" s="54" customFormat="1" ht="39.6" x14ac:dyDescent="0.3">
      <c r="A69" s="133" t="str">
        <f>ORÇAMENTO!A69</f>
        <v>Serviço</v>
      </c>
      <c r="B69" s="134" t="str">
        <f>ORÇAMENTO!$B69</f>
        <v>6.1.0.6.</v>
      </c>
      <c r="C69" s="99" t="str">
        <f>ORÇAMENTO!$E69</f>
        <v>MASSA ÚNICA, EM ARGAMASSA TRAÇO 1:2:8, PREPARO MECÂNICO, APLICADA MANUALMENTE EM TETO, E = 10MM, COM TALISCAS. AF_03/2024</v>
      </c>
      <c r="D69" s="30" t="str">
        <f>ORÇAMENTO!$F69</f>
        <v>M2</v>
      </c>
      <c r="E69" s="135">
        <f>ORÇAMENTO!$G69</f>
        <v>88.799999999999983</v>
      </c>
      <c r="F69" s="136" t="s">
        <v>688</v>
      </c>
    </row>
    <row r="70" spans="1:6" s="54" customFormat="1" x14ac:dyDescent="0.3">
      <c r="A70" s="133" t="str">
        <f>ORÇAMENTO!A70</f>
        <v>Nível 2</v>
      </c>
      <c r="B70" s="134" t="str">
        <f>ORÇAMENTO!$B70</f>
        <v>6.2.</v>
      </c>
      <c r="C70" s="99" t="str">
        <f>ORÇAMENTO!$E70</f>
        <v>REVESTIMENTOS CERÂMICOS</v>
      </c>
      <c r="D70" s="30" t="str">
        <f>ORÇAMENTO!$F70</f>
        <v>-</v>
      </c>
      <c r="E70" s="135">
        <f>ORÇAMENTO!$G70</f>
        <v>0</v>
      </c>
      <c r="F70" s="136"/>
    </row>
    <row r="71" spans="1:6" s="54" customFormat="1" ht="39.6" x14ac:dyDescent="0.3">
      <c r="A71" s="133" t="str">
        <f>ORÇAMENTO!A71</f>
        <v>Serviço</v>
      </c>
      <c r="B71" s="134" t="str">
        <f>ORÇAMENTO!$B71</f>
        <v>6.2.0.1.</v>
      </c>
      <c r="C71" s="99" t="str">
        <f>ORÇAMENTO!$E71</f>
        <v>REVESTIMENTO CERÂMICO PARA PAREDES INTERNAS COM PLACAS TIPO ESMALTADA DE DIMENSÕES 20X20 CM APLICADAS A MEIA ALTURA DAS PAREDES. AF_02/2023_PE</v>
      </c>
      <c r="D71" s="30" t="str">
        <f>ORÇAMENTO!$F71</f>
        <v>M2</v>
      </c>
      <c r="E71" s="135">
        <f>ORÇAMENTO!$G71</f>
        <v>278.99999999999989</v>
      </c>
      <c r="F71" s="136" t="s">
        <v>692</v>
      </c>
    </row>
    <row r="72" spans="1:6" s="54" customFormat="1" ht="39.6" x14ac:dyDescent="0.3">
      <c r="A72" s="133" t="str">
        <f>ORÇAMENTO!A72</f>
        <v>Serviço</v>
      </c>
      <c r="B72" s="134" t="str">
        <f>ORÇAMENTO!$B72</f>
        <v>6.2.0.2.</v>
      </c>
      <c r="C72" s="99" t="str">
        <f>ORÇAMENTO!$E72</f>
        <v>REVESTIMENTO CERÂMICO PARA PAREDES INTERNAS COM PLACAS TIPO ESMALTADA DE DIMENSÕES 20X20 CM APLICADAS NA ALTURA INTEIRA DAS PAREDES. AF_02/2023_PE</v>
      </c>
      <c r="D72" s="30" t="str">
        <f>ORÇAMENTO!$F72</f>
        <v>M2</v>
      </c>
      <c r="E72" s="135">
        <f>ORÇAMENTO!$G72</f>
        <v>76.80000000000004</v>
      </c>
      <c r="F72" s="136" t="s">
        <v>693</v>
      </c>
    </row>
    <row r="73" spans="1:6" s="54" customFormat="1" x14ac:dyDescent="0.3">
      <c r="A73" s="133" t="str">
        <f>ORÇAMENTO!A73</f>
        <v>Nível 2</v>
      </c>
      <c r="B73" s="134" t="str">
        <f>ORÇAMENTO!$B73</f>
        <v>6.3.</v>
      </c>
      <c r="C73" s="99" t="str">
        <f>ORÇAMENTO!$E73</f>
        <v>REVESTIMENTOS EXTERNOS</v>
      </c>
      <c r="D73" s="30" t="str">
        <f>ORÇAMENTO!$F73</f>
        <v>-</v>
      </c>
      <c r="E73" s="135">
        <f>ORÇAMENTO!$G73</f>
        <v>0</v>
      </c>
      <c r="F73" s="136"/>
    </row>
    <row r="74" spans="1:6" s="54" customFormat="1" ht="52.8" x14ac:dyDescent="0.3">
      <c r="A74" s="133" t="str">
        <f>ORÇAMENTO!A74</f>
        <v>Serviço</v>
      </c>
      <c r="B74" s="134" t="str">
        <f>ORÇAMENTO!$B74</f>
        <v>6.3.0.1.</v>
      </c>
      <c r="C74" s="99" t="str">
        <f>ORÇAMENTO!$E74</f>
        <v>CHAPISCO APLICADO EM ALVENARIA (COM PRESENÇA DE VÃOS) E ESTRUTURAS DE CONCRETO DE FACHADA, COM COLHER DE PEDREIRO. ARGAMASSA TRAÇO 1:3 COM PREPARO EM BETONEIRA 400L. AF_10/2022</v>
      </c>
      <c r="D74" s="30" t="str">
        <f>ORÇAMENTO!$F74</f>
        <v>M2</v>
      </c>
      <c r="E74" s="135">
        <f>ORÇAMENTO!$G74</f>
        <v>1376.3999999999992</v>
      </c>
      <c r="F74" s="136" t="s">
        <v>694</v>
      </c>
    </row>
    <row r="75" spans="1:6" s="54" customFormat="1" ht="52.8" x14ac:dyDescent="0.3">
      <c r="A75" s="133" t="str">
        <f>ORÇAMENTO!A75</f>
        <v>Serviço</v>
      </c>
      <c r="B75" s="134" t="str">
        <f>ORÇAMENTO!$B75</f>
        <v>6.3.0.2.</v>
      </c>
      <c r="C75" s="99" t="str">
        <f>ORÇAMENTO!$E75</f>
        <v>CHAPISCO APLICADO EM ALVENARIA (SEM PRESENÇA DE VÃOS) E ESTRUTURAS DE CONCRETO DE FACHADA, COM COLHER DE PEDREIRO. ARGAMASSA TRAÇO 1:3 COM PREPARO EM BETONEIRA 400L. AF_10/2022</v>
      </c>
      <c r="D75" s="30" t="str">
        <f>ORÇAMENTO!$F75</f>
        <v>M2</v>
      </c>
      <c r="E75" s="135">
        <f>ORÇAMENTO!$G75</f>
        <v>784.40000000000032</v>
      </c>
      <c r="F75" s="136" t="s">
        <v>695</v>
      </c>
    </row>
    <row r="76" spans="1:6" s="54" customFormat="1" ht="52.8" x14ac:dyDescent="0.3">
      <c r="A76" s="133" t="str">
        <f>ORÇAMENTO!A76</f>
        <v>Serviço</v>
      </c>
      <c r="B76" s="134" t="str">
        <f>ORÇAMENTO!$B76</f>
        <v>6.3.0.3.</v>
      </c>
      <c r="C76" s="99" t="str">
        <f>ORÇAMENTO!$E76</f>
        <v>EMBOÇO OU MASSA ÚNICA EM ARGAMASSA TRAÇO 1:2:8, PREPARO MECÂNICO COM BETONEIRA 400 L, APLICADA MANUALMENTE EM PANOS CEGOS DE FACHADA (SEM PRESENÇA DE VÃOS), ESPESSURA DE 25 MM. AF_08/2022</v>
      </c>
      <c r="D76" s="30" t="str">
        <f>ORÇAMENTO!$F76</f>
        <v>M2</v>
      </c>
      <c r="E76" s="135">
        <f>ORÇAMENTO!$G76</f>
        <v>784.40000000000032</v>
      </c>
      <c r="F76" s="136" t="s">
        <v>695</v>
      </c>
    </row>
    <row r="77" spans="1:6" s="54" customFormat="1" ht="52.8" x14ac:dyDescent="0.3">
      <c r="A77" s="133" t="str">
        <f>ORÇAMENTO!A77</f>
        <v>Serviço</v>
      </c>
      <c r="B77" s="134" t="str">
        <f>ORÇAMENTO!$B77</f>
        <v>6.3.0.4.</v>
      </c>
      <c r="C77" s="99" t="str">
        <f>ORÇAMENTO!$E77</f>
        <v>EMBOÇO OU MASSA ÚNICA EM ARGAMASSA TRAÇO 1:2:8, PREPARO MECÂNICO COM BETONEIRA 400 L, APLICADA MANUALMENTE EM PANOS DE FACHADA COM PRESENÇA DE VÃOS, ESPESSURA DE 25 MM. AF_08/2022</v>
      </c>
      <c r="D77" s="30" t="str">
        <f>ORÇAMENTO!$F77</f>
        <v>M2</v>
      </c>
      <c r="E77" s="135">
        <f>ORÇAMENTO!$G77</f>
        <v>1376.3999999999992</v>
      </c>
      <c r="F77" s="136" t="s">
        <v>694</v>
      </c>
    </row>
    <row r="78" spans="1:6" s="54" customFormat="1" x14ac:dyDescent="0.3">
      <c r="A78" s="133" t="str">
        <f>ORÇAMENTO!A78</f>
        <v>Nível 2</v>
      </c>
      <c r="B78" s="134" t="str">
        <f>ORÇAMENTO!$B78</f>
        <v>6.4.</v>
      </c>
      <c r="C78" s="99" t="str">
        <f>ORÇAMENTO!$E78</f>
        <v>FORROS</v>
      </c>
      <c r="D78" s="30" t="str">
        <f>ORÇAMENTO!$F78</f>
        <v>-</v>
      </c>
      <c r="E78" s="135">
        <f>ORÇAMENTO!$G78</f>
        <v>0</v>
      </c>
      <c r="F78" s="136"/>
    </row>
    <row r="79" spans="1:6" s="54" customFormat="1" ht="39.6" x14ac:dyDescent="0.3">
      <c r="A79" s="133" t="str">
        <f>ORÇAMENTO!A79</f>
        <v>Serviço</v>
      </c>
      <c r="B79" s="134" t="str">
        <f>ORÇAMENTO!$B79</f>
        <v>6.4.0.1.</v>
      </c>
      <c r="C79" s="99" t="str">
        <f>ORÇAMENTO!$E79</f>
        <v>FORRO EM RÉGUAS DE PVC, FRISADO, PARA AMBIENTES RESIDENCIAIS, INCLUSIVE ESTRUTURA UNIDIRECIONAL DE FIXAÇÃO. AF_08/2023_PS</v>
      </c>
      <c r="D79" s="30" t="str">
        <f>ORÇAMENTO!$F79</f>
        <v>M2</v>
      </c>
      <c r="E79" s="135">
        <f>ORÇAMENTO!$G79</f>
        <v>717.99999999999977</v>
      </c>
      <c r="F79" s="136" t="s">
        <v>696</v>
      </c>
    </row>
    <row r="80" spans="1:6" s="54" customFormat="1" x14ac:dyDescent="0.3">
      <c r="A80" s="133" t="str">
        <f>ORÇAMENTO!A80</f>
        <v>Nível 2</v>
      </c>
      <c r="B80" s="134" t="str">
        <f>ORÇAMENTO!$B80</f>
        <v>6.5.</v>
      </c>
      <c r="C80" s="99" t="str">
        <f>ORÇAMENTO!$E80</f>
        <v>PINTURA</v>
      </c>
      <c r="D80" s="30" t="str">
        <f>ORÇAMENTO!$F80</f>
        <v>-</v>
      </c>
      <c r="E80" s="135">
        <f>ORÇAMENTO!$G80</f>
        <v>0</v>
      </c>
      <c r="F80" s="136"/>
    </row>
    <row r="81" spans="1:6" s="54" customFormat="1" x14ac:dyDescent="0.3">
      <c r="A81" s="133" t="str">
        <f>ORÇAMENTO!A81</f>
        <v>Nível 3</v>
      </c>
      <c r="B81" s="134" t="str">
        <f>ORÇAMENTO!$B81</f>
        <v>6.5.1.</v>
      </c>
      <c r="C81" s="99" t="str">
        <f>ORÇAMENTO!$E81</f>
        <v>PINTURAS INTERNAS</v>
      </c>
      <c r="D81" s="30" t="str">
        <f>ORÇAMENTO!$F81</f>
        <v>-</v>
      </c>
      <c r="E81" s="135">
        <f>ORÇAMENTO!$G81</f>
        <v>0</v>
      </c>
      <c r="F81" s="136"/>
    </row>
    <row r="82" spans="1:6" s="54" customFormat="1" ht="26.4" x14ac:dyDescent="0.3">
      <c r="A82" s="133" t="str">
        <f>ORÇAMENTO!A82</f>
        <v>Serviço</v>
      </c>
      <c r="B82" s="134" t="str">
        <f>ORÇAMENTO!$B82</f>
        <v>6.5.1.1.</v>
      </c>
      <c r="C82" s="99" t="str">
        <f>ORÇAMENTO!$E82</f>
        <v>FUNDO SELADOR ACRÍLICO, APLICAÇÃO MANUAL EM PAREDE, UMA DEMÃO. AF_04/2023</v>
      </c>
      <c r="D82" s="30" t="str">
        <f>ORÇAMENTO!$F82</f>
        <v>M2</v>
      </c>
      <c r="E82" s="135">
        <f>ORÇAMENTO!$G82</f>
        <v>2060</v>
      </c>
      <c r="F82" s="136" t="s">
        <v>697</v>
      </c>
    </row>
    <row r="83" spans="1:6" s="54" customFormat="1" ht="26.4" x14ac:dyDescent="0.3">
      <c r="A83" s="133" t="str">
        <f>ORÇAMENTO!A83</f>
        <v>Serviço</v>
      </c>
      <c r="B83" s="134" t="str">
        <f>ORÇAMENTO!$B83</f>
        <v>6.5.1.2.</v>
      </c>
      <c r="C83" s="99" t="str">
        <f>ORÇAMENTO!$E83</f>
        <v>FUNDO SELADOR ACRÍLICO, APLICAÇÃO MANUAL EM TETO, UMA DEMÃO. AF_04/2023</v>
      </c>
      <c r="D83" s="30" t="str">
        <f>ORÇAMENTO!$F83</f>
        <v>M2</v>
      </c>
      <c r="E83" s="135">
        <f>ORÇAMENTO!$G83</f>
        <v>88.799999999999983</v>
      </c>
      <c r="F83" s="136" t="s">
        <v>688</v>
      </c>
    </row>
    <row r="84" spans="1:6" s="54" customFormat="1" ht="26.4" x14ac:dyDescent="0.3">
      <c r="A84" s="133" t="str">
        <f>ORÇAMENTO!A84</f>
        <v>Serviço</v>
      </c>
      <c r="B84" s="134" t="str">
        <f>ORÇAMENTO!$B84</f>
        <v>6.5.1.3.</v>
      </c>
      <c r="C84" s="99" t="str">
        <f>ORÇAMENTO!$E84</f>
        <v>PINTURA LÁTEX ACRÍLICA ECONÔMICA, APLICAÇÃO MANUAL EM PAREDES, DUAS DEMÃOS. AF_04/2023</v>
      </c>
      <c r="D84" s="30" t="str">
        <f>ORÇAMENTO!$F84</f>
        <v>M2</v>
      </c>
      <c r="E84" s="135">
        <f>ORÇAMENTO!$G84</f>
        <v>1944.0000000000007</v>
      </c>
      <c r="F84" s="136" t="s">
        <v>698</v>
      </c>
    </row>
    <row r="85" spans="1:6" s="54" customFormat="1" ht="26.4" x14ac:dyDescent="0.3">
      <c r="A85" s="133" t="str">
        <f>ORÇAMENTO!A85</f>
        <v>Serviço</v>
      </c>
      <c r="B85" s="134" t="str">
        <f>ORÇAMENTO!$B85</f>
        <v>6.5.1.4.</v>
      </c>
      <c r="C85" s="99" t="str">
        <f>ORÇAMENTO!$E85</f>
        <v>PINTURA LÁTEX ACRÍLICA ECONÔMICA, APLICAÇÃO MANUAL EM TETO, DUAS DEMÃOS. AF_04/2023</v>
      </c>
      <c r="D85" s="30" t="str">
        <f>ORÇAMENTO!$F85</f>
        <v>M2</v>
      </c>
      <c r="E85" s="135">
        <f>ORÇAMENTO!$G85</f>
        <v>88.799999999999983</v>
      </c>
      <c r="F85" s="136" t="s">
        <v>688</v>
      </c>
    </row>
    <row r="86" spans="1:6" s="54" customFormat="1" ht="26.4" x14ac:dyDescent="0.3">
      <c r="A86" s="133" t="str">
        <f>ORÇAMENTO!A86</f>
        <v>Serviço</v>
      </c>
      <c r="B86" s="134" t="str">
        <f>ORÇAMENTO!$B86</f>
        <v>6.5.1.5.</v>
      </c>
      <c r="C86" s="99" t="str">
        <f>ORÇAMENTO!$E86</f>
        <v>PINTURA LÁTEX ACRÍLICA STANDARD, APLICAÇÃO MANUAL EM PAREDES, DUAS DEMÃOS. AF_04/2023</v>
      </c>
      <c r="D86" s="30" t="str">
        <f>ORÇAMENTO!$F86</f>
        <v>M2</v>
      </c>
      <c r="E86" s="135">
        <f>ORÇAMENTO!$G86</f>
        <v>156</v>
      </c>
      <c r="F86" s="136" t="s">
        <v>699</v>
      </c>
    </row>
    <row r="87" spans="1:6" s="54" customFormat="1" x14ac:dyDescent="0.3">
      <c r="A87" s="133" t="str">
        <f>ORÇAMENTO!A87</f>
        <v>Nível 3</v>
      </c>
      <c r="B87" s="134" t="str">
        <f>ORÇAMENTO!$B87</f>
        <v>6.5.2.</v>
      </c>
      <c r="C87" s="99" t="str">
        <f>ORÇAMENTO!$E87</f>
        <v>PINTURAS EXTERNAS</v>
      </c>
      <c r="D87" s="30" t="str">
        <f>ORÇAMENTO!$F87</f>
        <v>-</v>
      </c>
      <c r="E87" s="135">
        <f>ORÇAMENTO!$G87</f>
        <v>0</v>
      </c>
      <c r="F87" s="136"/>
    </row>
    <row r="88" spans="1:6" s="54" customFormat="1" ht="26.4" x14ac:dyDescent="0.3">
      <c r="A88" s="133" t="str">
        <f>ORÇAMENTO!A88</f>
        <v>Serviço</v>
      </c>
      <c r="B88" s="134" t="str">
        <f>ORÇAMENTO!$B88</f>
        <v>6.5.2.1.</v>
      </c>
      <c r="C88" s="99" t="str">
        <f>ORÇAMENTO!$E88</f>
        <v>APLICAÇÃO MANUAL DE FUNDO SELADOR ACRÍLICO EM PAREDES EXTERNAS DE CASAS. AF_03/2024</v>
      </c>
      <c r="D88" s="30" t="str">
        <f>ORÇAMENTO!$F88</f>
        <v>M2</v>
      </c>
      <c r="E88" s="135">
        <f>ORÇAMENTO!$G88</f>
        <v>2160.7999999999997</v>
      </c>
      <c r="F88" s="136" t="s">
        <v>700</v>
      </c>
    </row>
    <row r="89" spans="1:6" s="54" customFormat="1" ht="26.4" x14ac:dyDescent="0.3">
      <c r="A89" s="133" t="str">
        <f>ORÇAMENTO!A89</f>
        <v>Serviço</v>
      </c>
      <c r="B89" s="134" t="str">
        <f>ORÇAMENTO!$B89</f>
        <v>6.5.2.2.</v>
      </c>
      <c r="C89" s="99" t="str">
        <f>ORÇAMENTO!$E89</f>
        <v>PINTURA LÁTEX ACRÍLICA STANDARD, APLICAÇÃO MANUAL EM PAREDES, DUAS DEMÃOS. AF_04/2023</v>
      </c>
      <c r="D89" s="30" t="str">
        <f>ORÇAMENTO!$F89</f>
        <v>M2</v>
      </c>
      <c r="E89" s="135">
        <f>ORÇAMENTO!$G89</f>
        <v>2160.7999999999997</v>
      </c>
      <c r="F89" s="136" t="s">
        <v>700</v>
      </c>
    </row>
    <row r="90" spans="1:6" s="54" customFormat="1" x14ac:dyDescent="0.3">
      <c r="A90" s="133" t="str">
        <f>ORÇAMENTO!A90</f>
        <v>Nível 3</v>
      </c>
      <c r="B90" s="134" t="str">
        <f>ORÇAMENTO!$B90</f>
        <v>6.5.3.</v>
      </c>
      <c r="C90" s="99" t="str">
        <f>ORÇAMENTO!$E90</f>
        <v>PINTURA ESQUADRIAS</v>
      </c>
      <c r="D90" s="30" t="str">
        <f>ORÇAMENTO!$F90</f>
        <v>-</v>
      </c>
      <c r="E90" s="135">
        <f>ORÇAMENTO!$G90</f>
        <v>0</v>
      </c>
      <c r="F90" s="136"/>
    </row>
    <row r="91" spans="1:6" s="54" customFormat="1" ht="26.4" x14ac:dyDescent="0.3">
      <c r="A91" s="133" t="str">
        <f>ORÇAMENTO!A91</f>
        <v>Serviço</v>
      </c>
      <c r="B91" s="134" t="str">
        <f>ORÇAMENTO!$B91</f>
        <v>6.5.3.1.</v>
      </c>
      <c r="C91" s="99" t="str">
        <f>ORÇAMENTO!$E91</f>
        <v>LIXAMENTO DE MADEIRA PARA APLICAÇÃO DE FUNDO OU PINTURA. AF_01/2021</v>
      </c>
      <c r="D91" s="30" t="str">
        <f>ORÇAMENTO!$F91</f>
        <v>M2</v>
      </c>
      <c r="E91" s="135">
        <f>ORÇAMENTO!$G91</f>
        <v>420</v>
      </c>
      <c r="F91" s="136" t="s">
        <v>701</v>
      </c>
    </row>
    <row r="92" spans="1:6" s="54" customFormat="1" ht="26.4" x14ac:dyDescent="0.3">
      <c r="A92" s="133" t="str">
        <f>ORÇAMENTO!A92</f>
        <v>Serviço</v>
      </c>
      <c r="B92" s="134" t="str">
        <f>ORÇAMENTO!$B92</f>
        <v>6.5.3.2.</v>
      </c>
      <c r="C92" s="99" t="str">
        <f>ORÇAMENTO!$E92</f>
        <v>PINTURA FUNDO NIVELADOR ALQUÍDICO BRANCO EM MADEIRA. AF_01/2021</v>
      </c>
      <c r="D92" s="30" t="str">
        <f>ORÇAMENTO!$F92</f>
        <v>M2</v>
      </c>
      <c r="E92" s="135">
        <f>ORÇAMENTO!$G92</f>
        <v>420</v>
      </c>
      <c r="F92" s="136" t="s">
        <v>701</v>
      </c>
    </row>
    <row r="93" spans="1:6" s="54" customFormat="1" ht="26.4" x14ac:dyDescent="0.3">
      <c r="A93" s="133" t="str">
        <f>ORÇAMENTO!A93</f>
        <v>Serviço</v>
      </c>
      <c r="B93" s="134" t="str">
        <f>ORÇAMENTO!$B93</f>
        <v>6.5.3.3.</v>
      </c>
      <c r="C93" s="99" t="str">
        <f>ORÇAMENTO!$E93</f>
        <v>PINTURA TINTA DE ACABAMENTO (PIGMENTADA) ESMALTE SINTÉTICO ACETINADO EM MADEIRA, 2 DEMÃOS. AF_01/2021</v>
      </c>
      <c r="D93" s="30" t="str">
        <f>ORÇAMENTO!$F93</f>
        <v>M2</v>
      </c>
      <c r="E93" s="135">
        <f>ORÇAMENTO!$G93</f>
        <v>420</v>
      </c>
      <c r="F93" s="136" t="s">
        <v>701</v>
      </c>
    </row>
    <row r="94" spans="1:6" s="54" customFormat="1" x14ac:dyDescent="0.3">
      <c r="A94" s="133" t="str">
        <f>ORÇAMENTO!A94</f>
        <v>Meta</v>
      </c>
      <c r="B94" s="134" t="str">
        <f>ORÇAMENTO!$B94</f>
        <v>7.</v>
      </c>
      <c r="C94" s="99" t="str">
        <f>ORÇAMENTO!$E94</f>
        <v>PAVIMENTAÇÕES</v>
      </c>
      <c r="D94" s="30" t="str">
        <f>ORÇAMENTO!$F94</f>
        <v>-</v>
      </c>
      <c r="E94" s="135">
        <f>ORÇAMENTO!$G94</f>
        <v>0</v>
      </c>
      <c r="F94" s="136"/>
    </row>
    <row r="95" spans="1:6" s="54" customFormat="1" x14ac:dyDescent="0.3">
      <c r="A95" s="133" t="str">
        <f>ORÇAMENTO!A95</f>
        <v>Nível 2</v>
      </c>
      <c r="B95" s="134" t="str">
        <f>ORÇAMENTO!$B95</f>
        <v>7.1.</v>
      </c>
      <c r="C95" s="99" t="str">
        <f>ORÇAMENTO!$E95</f>
        <v>CERÂMICA</v>
      </c>
      <c r="D95" s="30" t="str">
        <f>ORÇAMENTO!$F95</f>
        <v>-</v>
      </c>
      <c r="E95" s="135">
        <f>ORÇAMENTO!$G95</f>
        <v>0</v>
      </c>
      <c r="F95" s="136"/>
    </row>
    <row r="96" spans="1:6" s="54" customFormat="1" ht="39.6" x14ac:dyDescent="0.3">
      <c r="A96" s="133" t="str">
        <f>ORÇAMENTO!A96</f>
        <v>Serviço</v>
      </c>
      <c r="B96" s="134" t="str">
        <f>ORÇAMENTO!$B96</f>
        <v>7.1.0.1.</v>
      </c>
      <c r="C96" s="99" t="str">
        <f>ORÇAMENTO!$E96</f>
        <v>COMPACTAÇÃO MECÂNICA DE SOLO PARA EXECUÇÃO DE RADIER, PISO DE CONCRETO OU LAJE SOBRE SOLO, COM COMPACTADOR DE SOLOS TIPO PLACA VIBRATÓRIA. AF_09/2021</v>
      </c>
      <c r="D96" s="30" t="str">
        <f>ORÇAMENTO!$F96</f>
        <v>M2</v>
      </c>
      <c r="E96" s="135">
        <f>ORÇAMENTO!$G96</f>
        <v>946.40000000000043</v>
      </c>
      <c r="F96" s="136" t="s">
        <v>702</v>
      </c>
    </row>
    <row r="97" spans="1:6" s="54" customFormat="1" ht="39.6" x14ac:dyDescent="0.3">
      <c r="A97" s="133" t="str">
        <f>ORÇAMENTO!A97</f>
        <v>Serviço</v>
      </c>
      <c r="B97" s="134" t="str">
        <f>ORÇAMENTO!$B97</f>
        <v>7.1.0.2.</v>
      </c>
      <c r="C97" s="99" t="str">
        <f>ORÇAMENTO!$E97</f>
        <v>LASTRO COM MATERIAL GRANULAR (PEDRA BRITADA N.3), APLICADO EM PISOS OU LAJES SOBRE SOLO, ESPESSURA DE *10 CM*. AF_01/2024</v>
      </c>
      <c r="D97" s="30" t="str">
        <f>ORÇAMENTO!$F97</f>
        <v>M3</v>
      </c>
      <c r="E97" s="135">
        <f>ORÇAMENTO!$G97</f>
        <v>94.600000000000051</v>
      </c>
      <c r="F97" s="136" t="s">
        <v>703</v>
      </c>
    </row>
    <row r="98" spans="1:6" s="54" customFormat="1" ht="26.4" x14ac:dyDescent="0.3">
      <c r="A98" s="133" t="str">
        <f>ORÇAMENTO!A98</f>
        <v>Serviço</v>
      </c>
      <c r="B98" s="134" t="str">
        <f>ORÇAMENTO!$B98</f>
        <v>7.1.0.3.</v>
      </c>
      <c r="C98" s="99" t="str">
        <f>ORÇAMENTO!$E98</f>
        <v>CAMADA SEPARADORA PARA EXECUÇÃO DE RADIER, PISO DE CONCRETO OU LAJE SOBRE SOLO, EM LONA PLÁSTICA. AF_09/2021</v>
      </c>
      <c r="D98" s="30" t="str">
        <f>ORÇAMENTO!$F98</f>
        <v>M2</v>
      </c>
      <c r="E98" s="135">
        <f>ORÇAMENTO!$G98</f>
        <v>946.40000000000043</v>
      </c>
      <c r="F98" s="136" t="s">
        <v>702</v>
      </c>
    </row>
    <row r="99" spans="1:6" s="54" customFormat="1" ht="26.4" x14ac:dyDescent="0.3">
      <c r="A99" s="133" t="str">
        <f>ORÇAMENTO!A99</f>
        <v>Serviço</v>
      </c>
      <c r="B99" s="134" t="str">
        <f>ORÇAMENTO!$B99</f>
        <v>7.1.0.4.</v>
      </c>
      <c r="C99" s="99" t="str">
        <f>ORÇAMENTO!$E99</f>
        <v>LASTRO DE CONCRETO MAGRO, APLICADO EM PISOS, LAJES SOBRE SOLO OU RADIERS, ESPESSURA DE 5 CM. AF_01/2024</v>
      </c>
      <c r="D99" s="30" t="str">
        <f>ORÇAMENTO!$F99</f>
        <v>M2</v>
      </c>
      <c r="E99" s="135">
        <f>ORÇAMENTO!$G99</f>
        <v>946.40000000000043</v>
      </c>
      <c r="F99" s="136" t="s">
        <v>702</v>
      </c>
    </row>
    <row r="100" spans="1:6" s="54" customFormat="1" ht="52.8" x14ac:dyDescent="0.3">
      <c r="A100" s="133" t="str">
        <f>ORÇAMENTO!A100</f>
        <v>Serviço</v>
      </c>
      <c r="B100" s="134" t="str">
        <f>ORÇAMENTO!$B100</f>
        <v>7.1.0.5.</v>
      </c>
      <c r="C100" s="99" t="str">
        <f>ORÇAMENTO!$E100</f>
        <v>CONTRAPISO EM ARGAMASSA TRAÇO 1:4 (CIMENTO E AREIA), PREPARO MECÂNICO COM BETONEIRA 400 L, APLICADO EM ÁREAS MOLHADAS SOBRE LAJE, ADERIDO, ACABAMENTO NÃO REFORÇADO, ESPESSURA 3CM. AF_07/2021</v>
      </c>
      <c r="D100" s="30" t="str">
        <f>ORÇAMENTO!$F100</f>
        <v>M2</v>
      </c>
      <c r="E100" s="135">
        <f>ORÇAMENTO!$G100</f>
        <v>302.59999999999997</v>
      </c>
      <c r="F100" s="136" t="s">
        <v>704</v>
      </c>
    </row>
    <row r="101" spans="1:6" s="54" customFormat="1" ht="52.8" x14ac:dyDescent="0.3">
      <c r="A101" s="133" t="str">
        <f>ORÇAMENTO!A101</f>
        <v>Serviço</v>
      </c>
      <c r="B101" s="134" t="str">
        <f>ORÇAMENTO!$B101</f>
        <v>7.1.0.6.</v>
      </c>
      <c r="C101" s="99" t="str">
        <f>ORÇAMENTO!$E101</f>
        <v>CONTRAPISO EM ARGAMASSA TRAÇO 1:4 (CIMENTO E AREIA), PREPARO MECÂNICO COM BETONEIRA 400 L, APLICADO EM ÁREAS SECAS SOBRE LAJE, ADERIDO, ACABAMENTO NÃO REFORÇADO, ESPESSURA 3CM. AF_07/2021</v>
      </c>
      <c r="D101" s="30" t="str">
        <f>ORÇAMENTO!$F101</f>
        <v>M2</v>
      </c>
      <c r="E101" s="135">
        <f>ORÇAMENTO!$G101</f>
        <v>643.80000000000018</v>
      </c>
      <c r="F101" s="136" t="s">
        <v>705</v>
      </c>
    </row>
    <row r="102" spans="1:6" s="54" customFormat="1" ht="39.6" x14ac:dyDescent="0.3">
      <c r="A102" s="133" t="str">
        <f>ORÇAMENTO!A102</f>
        <v>Serviço</v>
      </c>
      <c r="B102" s="134" t="str">
        <f>ORÇAMENTO!$B102</f>
        <v>7.1.0.7.</v>
      </c>
      <c r="C102" s="99" t="str">
        <f>ORÇAMENTO!$E102</f>
        <v>REVESTIMENTO CERÂMICO PARA PISO COM PLACAS TIPO ESMALTADA DE DIMENSÕES 35X35 CM APLICADA EM AMBIENTES DE ÁREA ENTRE 5 M2 E 10 M2. AF_02/2023_PE</v>
      </c>
      <c r="D102" s="30" t="str">
        <f>ORÇAMENTO!$F102</f>
        <v>M2</v>
      </c>
      <c r="E102" s="135">
        <f>ORÇAMENTO!$G102</f>
        <v>336.00000000000011</v>
      </c>
      <c r="F102" s="136" t="s">
        <v>706</v>
      </c>
    </row>
    <row r="103" spans="1:6" s="54" customFormat="1" ht="39.6" x14ac:dyDescent="0.3">
      <c r="A103" s="133" t="str">
        <f>ORÇAMENTO!A103</f>
        <v>Serviço</v>
      </c>
      <c r="B103" s="134" t="str">
        <f>ORÇAMENTO!$B103</f>
        <v>7.1.0.8.</v>
      </c>
      <c r="C103" s="99" t="str">
        <f>ORÇAMENTO!$E103</f>
        <v>REVESTIMENTO CERÂMICO PARA PISO COM PLACAS TIPO ESMALTADA DE DIMENSÕES 35X35 CM APLICADA EM AMBIENTES DE ÁREA MAIOR QUE 10 M2. AF_02/2023_PE</v>
      </c>
      <c r="D103" s="30" t="str">
        <f>ORÇAMENTO!$F103</f>
        <v>M2</v>
      </c>
      <c r="E103" s="135">
        <f>ORÇAMENTO!$G103</f>
        <v>382.00000000000011</v>
      </c>
      <c r="F103" s="136" t="s">
        <v>707</v>
      </c>
    </row>
    <row r="104" spans="1:6" s="54" customFormat="1" ht="39.6" x14ac:dyDescent="0.3">
      <c r="A104" s="133" t="str">
        <f>ORÇAMENTO!A104</f>
        <v>Serviço</v>
      </c>
      <c r="B104" s="134" t="str">
        <f>ORÇAMENTO!$B104</f>
        <v>7.1.0.9.</v>
      </c>
      <c r="C104" s="99" t="str">
        <f>ORÇAMENTO!$E104</f>
        <v>REVESTIMENTO CERÂMICO PARA PISO COM PLACAS TIPO ESMALTADA DE DIMENSÕES 35X35 CM APLICADA EM AMBIENTES DE ÁREA MENOR QUE 5 M2. AF_02/2023_PE</v>
      </c>
      <c r="D104" s="30" t="str">
        <f>ORÇAMENTO!$F104</f>
        <v>M2</v>
      </c>
      <c r="E104" s="135">
        <f>ORÇAMENTO!$G104</f>
        <v>259.59999999999991</v>
      </c>
      <c r="F104" s="136" t="s">
        <v>708</v>
      </c>
    </row>
    <row r="105" spans="1:6" s="54" customFormat="1" x14ac:dyDescent="0.3">
      <c r="A105" s="133" t="str">
        <f>ORÇAMENTO!A105</f>
        <v>Nível 2</v>
      </c>
      <c r="B105" s="134" t="str">
        <f>ORÇAMENTO!$B105</f>
        <v>7.2.</v>
      </c>
      <c r="C105" s="99" t="str">
        <f>ORÇAMENTO!$E105</f>
        <v>CIMENTADOS</v>
      </c>
      <c r="D105" s="30" t="str">
        <f>ORÇAMENTO!$F105</f>
        <v>-</v>
      </c>
      <c r="E105" s="135">
        <f>ORÇAMENTO!$G105</f>
        <v>0</v>
      </c>
      <c r="F105" s="136"/>
    </row>
    <row r="106" spans="1:6" s="54" customFormat="1" ht="39.6" x14ac:dyDescent="0.3">
      <c r="A106" s="133" t="str">
        <f>ORÇAMENTO!A106</f>
        <v>Serviço</v>
      </c>
      <c r="B106" s="134" t="str">
        <f>ORÇAMENTO!$B106</f>
        <v>7.2.0.1.</v>
      </c>
      <c r="C106" s="99" t="str">
        <f>ORÇAMENTO!$E106</f>
        <v>COMPACTAÇÃO MECÂNICA DE SOLO PARA EXECUÇÃO DE RADIER, PISO DE CONCRETO OU LAJE SOBRE SOLO, COM COMPACTADOR DE SOLOS TIPO PLACA VIBRATÓRIA. AF_09/2021</v>
      </c>
      <c r="D106" s="30" t="str">
        <f>ORÇAMENTO!$F106</f>
        <v>M2</v>
      </c>
      <c r="E106" s="135">
        <f>ORÇAMENTO!$G106</f>
        <v>322.99999999999994</v>
      </c>
      <c r="F106" s="136" t="s">
        <v>709</v>
      </c>
    </row>
    <row r="107" spans="1:6" s="54" customFormat="1" ht="39.6" x14ac:dyDescent="0.3">
      <c r="A107" s="133" t="str">
        <f>ORÇAMENTO!A107</f>
        <v>Serviço</v>
      </c>
      <c r="B107" s="134" t="str">
        <f>ORÇAMENTO!$B107</f>
        <v>7.2.0.2.</v>
      </c>
      <c r="C107" s="99" t="str">
        <f>ORÇAMENTO!$E107</f>
        <v>EXECUÇÃO DE PASSEIO (CALÇADA) OU PISO DE CONCRETO COM CONCRETO MOLDADO IN LOCO, FEITO EM OBRA, ACABAMENTO CONVENCIONAL, NÃO ARMADO. AF_08/2022</v>
      </c>
      <c r="D107" s="30" t="str">
        <f>ORÇAMENTO!$F107</f>
        <v>M3</v>
      </c>
      <c r="E107" s="135">
        <f>ORÇAMENTO!$G107</f>
        <v>32.400000000000013</v>
      </c>
      <c r="F107" s="136" t="s">
        <v>710</v>
      </c>
    </row>
    <row r="108" spans="1:6" s="54" customFormat="1" x14ac:dyDescent="0.3">
      <c r="A108" s="133" t="str">
        <f>ORÇAMENTO!A108</f>
        <v>Nível 2</v>
      </c>
      <c r="B108" s="134" t="str">
        <f>ORÇAMENTO!$B108</f>
        <v>7.3.</v>
      </c>
      <c r="C108" s="99" t="str">
        <f>ORÇAMENTO!$E108</f>
        <v>RODAPÉS, SOLEIRAS E PEITORIS</v>
      </c>
      <c r="D108" s="30" t="str">
        <f>ORÇAMENTO!$F108</f>
        <v>-</v>
      </c>
      <c r="E108" s="135">
        <f>ORÇAMENTO!$G108</f>
        <v>0</v>
      </c>
      <c r="F108" s="136"/>
    </row>
    <row r="109" spans="1:6" s="54" customFormat="1" ht="26.4" x14ac:dyDescent="0.3">
      <c r="A109" s="133" t="str">
        <f>ORÇAMENTO!A109</f>
        <v>Serviço</v>
      </c>
      <c r="B109" s="134" t="str">
        <f>ORÇAMENTO!$B109</f>
        <v>7.3.0.1.</v>
      </c>
      <c r="C109" s="99" t="str">
        <f>ORÇAMENTO!$E109</f>
        <v>SOLEIRA EM MÁRMORE, LARGURA 15 CM, ESPESSURA 2,0 CM. AF_09/2020</v>
      </c>
      <c r="D109" s="30" t="str">
        <f>ORÇAMENTO!$F109</f>
        <v>M</v>
      </c>
      <c r="E109" s="135">
        <f>ORÇAMENTO!$G109</f>
        <v>50.40000000000002</v>
      </c>
      <c r="F109" s="136" t="s">
        <v>711</v>
      </c>
    </row>
    <row r="110" spans="1:6" s="54" customFormat="1" ht="26.4" x14ac:dyDescent="0.3">
      <c r="A110" s="133" t="str">
        <f>ORÇAMENTO!A110</f>
        <v>Serviço</v>
      </c>
      <c r="B110" s="134" t="str">
        <f>ORÇAMENTO!$B110</f>
        <v>7.3.0.2.</v>
      </c>
      <c r="C110" s="99" t="str">
        <f>ORÇAMENTO!$E110</f>
        <v>RODAPÉ CERÂMICO DE 7CM DE ALTURA COM PLACAS TIPO ESMALTADA DE DIMENSÕES 35X35CM. AF_02/2023</v>
      </c>
      <c r="D110" s="30" t="str">
        <f>ORÇAMENTO!$F110</f>
        <v>M</v>
      </c>
      <c r="E110" s="135">
        <f>ORÇAMENTO!$G110</f>
        <v>774.00000000000023</v>
      </c>
      <c r="F110" s="136" t="s">
        <v>712</v>
      </c>
    </row>
    <row r="111" spans="1:6" s="54" customFormat="1" ht="26.4" x14ac:dyDescent="0.3">
      <c r="A111" s="133" t="str">
        <f>ORÇAMENTO!A111</f>
        <v>Serviço</v>
      </c>
      <c r="B111" s="134" t="str">
        <f>ORÇAMENTO!$B111</f>
        <v>7.3.0.3.</v>
      </c>
      <c r="C111" s="99" t="str">
        <f>ORÇAMENTO!$E111</f>
        <v>PEITORIL LINEAR EM GRANITO OU MÁRMORE, L = 15CM, ASSENTADO COM ARGAMASSA 1:6 COM ADITIVO. AF_11/2020</v>
      </c>
      <c r="D111" s="30" t="str">
        <f>ORÇAMENTO!$F111</f>
        <v>M</v>
      </c>
      <c r="E111" s="135">
        <f>ORÇAMENTO!$G111</f>
        <v>130</v>
      </c>
      <c r="F111" s="136" t="s">
        <v>713</v>
      </c>
    </row>
    <row r="112" spans="1:6" s="54" customFormat="1" x14ac:dyDescent="0.3">
      <c r="A112" s="133" t="str">
        <f>ORÇAMENTO!A112</f>
        <v>Meta</v>
      </c>
      <c r="B112" s="134" t="str">
        <f>ORÇAMENTO!$B112</f>
        <v>8.</v>
      </c>
      <c r="C112" s="99" t="str">
        <f>ORÇAMENTO!$E112</f>
        <v>INSTALAÇÕES</v>
      </c>
      <c r="D112" s="30" t="str">
        <f>ORÇAMENTO!$F112</f>
        <v>-</v>
      </c>
      <c r="E112" s="135">
        <f>ORÇAMENTO!$G112</f>
        <v>0</v>
      </c>
      <c r="F112" s="136"/>
    </row>
    <row r="113" spans="1:6" s="54" customFormat="1" x14ac:dyDescent="0.3">
      <c r="A113" s="133" t="str">
        <f>ORÇAMENTO!A113</f>
        <v>Nível 2</v>
      </c>
      <c r="B113" s="134" t="str">
        <f>ORÇAMENTO!$B113</f>
        <v>8.1.</v>
      </c>
      <c r="C113" s="99" t="str">
        <f>ORÇAMENTO!$E113</f>
        <v>ELÉTRICAS / TELEFÔNICAS</v>
      </c>
      <c r="D113" s="30" t="str">
        <f>ORÇAMENTO!$F113</f>
        <v>-</v>
      </c>
      <c r="E113" s="135">
        <f>ORÇAMENTO!$G113</f>
        <v>0</v>
      </c>
      <c r="F113" s="136"/>
    </row>
    <row r="114" spans="1:6" s="54" customFormat="1" x14ac:dyDescent="0.3">
      <c r="A114" s="133" t="str">
        <f>ORÇAMENTO!A114</f>
        <v>Nível 3</v>
      </c>
      <c r="B114" s="134" t="str">
        <f>ORÇAMENTO!$B114</f>
        <v>8.1.1.</v>
      </c>
      <c r="C114" s="99" t="str">
        <f>ORÇAMENTO!$E114</f>
        <v>CENTRO DE DISTRIBUIÇÃO</v>
      </c>
      <c r="D114" s="30" t="str">
        <f>ORÇAMENTO!$F114</f>
        <v>-</v>
      </c>
      <c r="E114" s="135">
        <f>ORÇAMENTO!$G114</f>
        <v>0</v>
      </c>
      <c r="F114" s="136"/>
    </row>
    <row r="115" spans="1:6" s="54" customFormat="1" ht="26.4" x14ac:dyDescent="0.3">
      <c r="A115" s="133" t="str">
        <f>ORÇAMENTO!A115</f>
        <v>Serviço</v>
      </c>
      <c r="B115" s="134" t="str">
        <f>ORÇAMENTO!$B115</f>
        <v>8.1.1.1.</v>
      </c>
      <c r="C115" s="99" t="str">
        <f>ORÇAMENTO!$E115</f>
        <v>DISJUNTOR MONOPOLAR TIPO DIN, CORRENTE NOMINAL DE 10A - FORNECIMENTO E INSTALAÇÃO. AF_07/2025</v>
      </c>
      <c r="D115" s="30" t="str">
        <f>ORÇAMENTO!$F115</f>
        <v>UN</v>
      </c>
      <c r="E115" s="135">
        <f>ORÇAMENTO!$G115</f>
        <v>40</v>
      </c>
      <c r="F115" s="136" t="s">
        <v>682</v>
      </c>
    </row>
    <row r="116" spans="1:6" s="54" customFormat="1" ht="26.4" x14ac:dyDescent="0.3">
      <c r="A116" s="133" t="str">
        <f>ORÇAMENTO!A116</f>
        <v>Serviço</v>
      </c>
      <c r="B116" s="134" t="str">
        <f>ORÇAMENTO!$B116</f>
        <v>8.1.1.2.</v>
      </c>
      <c r="C116" s="99" t="str">
        <f>ORÇAMENTO!$E116</f>
        <v>DISJUNTOR MONOPOLAR TIPO DIN, CORRENTE NOMINAL DE 16A - FORNECIMENTO E INSTALAÇÃO. AF_07/2025</v>
      </c>
      <c r="D116" s="30" t="str">
        <f>ORÇAMENTO!$F116</f>
        <v>UN</v>
      </c>
      <c r="E116" s="135">
        <f>ORÇAMENTO!$G116</f>
        <v>20</v>
      </c>
      <c r="F116" s="136" t="s">
        <v>714</v>
      </c>
    </row>
    <row r="117" spans="1:6" s="54" customFormat="1" ht="26.4" x14ac:dyDescent="0.3">
      <c r="A117" s="133" t="str">
        <f>ORÇAMENTO!A117</f>
        <v>Serviço</v>
      </c>
      <c r="B117" s="134" t="str">
        <f>ORÇAMENTO!$B117</f>
        <v>8.1.1.3.</v>
      </c>
      <c r="C117" s="99" t="str">
        <f>ORÇAMENTO!$E117</f>
        <v>DISJUNTOR MONOPOLAR TIPO DIN, CORRENTE NOMINAL DE 25A - FORNECIMENTO E INSTALAÇÃO. AF_07/2025</v>
      </c>
      <c r="D117" s="30" t="str">
        <f>ORÇAMENTO!$F117</f>
        <v>UN</v>
      </c>
      <c r="E117" s="135">
        <f>ORÇAMENTO!$G117</f>
        <v>20</v>
      </c>
      <c r="F117" s="136" t="s">
        <v>714</v>
      </c>
    </row>
    <row r="118" spans="1:6" s="54" customFormat="1" ht="26.4" x14ac:dyDescent="0.3">
      <c r="A118" s="133" t="str">
        <f>ORÇAMENTO!A118</f>
        <v>Serviço</v>
      </c>
      <c r="B118" s="134" t="str">
        <f>ORÇAMENTO!$B118</f>
        <v>8.1.1.4.</v>
      </c>
      <c r="C118" s="99" t="str">
        <f>ORÇAMENTO!$E118</f>
        <v>DISJUNTOR MONOPOLAR TIPO DIN, CORRENTE NOMINAL DE 50A - FORNECIMENTO E INSTALAÇÃO. AF_07/2025</v>
      </c>
      <c r="D118" s="30" t="str">
        <f>ORÇAMENTO!$F118</f>
        <v>UN</v>
      </c>
      <c r="E118" s="135">
        <f>ORÇAMENTO!$G118</f>
        <v>20</v>
      </c>
      <c r="F118" s="136" t="s">
        <v>714</v>
      </c>
    </row>
    <row r="119" spans="1:6" s="54" customFormat="1" ht="26.4" x14ac:dyDescent="0.3">
      <c r="A119" s="133" t="str">
        <f>ORÇAMENTO!A119</f>
        <v>Serviço</v>
      </c>
      <c r="B119" s="134" t="str">
        <f>ORÇAMENTO!$B119</f>
        <v>8.1.1.5.</v>
      </c>
      <c r="C119" s="99" t="str">
        <f>ORÇAMENTO!$E119</f>
        <v>DISJUNTOR BIPOLAR TIPO DR, CORRENTE NOMINAL DE 25A - FORNECIMENTO E INSTALAÇÃO. AF_07/2025</v>
      </c>
      <c r="D119" s="30" t="str">
        <f>ORÇAMENTO!$F119</f>
        <v>UN</v>
      </c>
      <c r="E119" s="135">
        <f>ORÇAMENTO!$G119</f>
        <v>40</v>
      </c>
      <c r="F119" s="136" t="s">
        <v>682</v>
      </c>
    </row>
    <row r="120" spans="1:6" s="54" customFormat="1" ht="39.6" x14ac:dyDescent="0.3">
      <c r="A120" s="133" t="str">
        <f>ORÇAMENTO!A120</f>
        <v>Serviço</v>
      </c>
      <c r="B120" s="134" t="str">
        <f>ORÇAMENTO!$B120</f>
        <v>8.1.1.6.</v>
      </c>
      <c r="C120" s="99" t="str">
        <f>ORÇAMENTO!$E120</f>
        <v>ENTRADA DE ENERGIA ELÉTRICA, AÉREA, MONOFÁSICA, COM CAIXA DE EMBUTIR, CABO DE 10 MM2 E DISJUNTOR DIN 50A (NÃO INCLUSO O POSTE DE CONCRETO). AF_12/2025</v>
      </c>
      <c r="D120" s="30" t="str">
        <f>ORÇAMENTO!$F120</f>
        <v>UN</v>
      </c>
      <c r="E120" s="135">
        <f>ORÇAMENTO!$G120</f>
        <v>20</v>
      </c>
      <c r="F120" s="136" t="s">
        <v>714</v>
      </c>
    </row>
    <row r="121" spans="1:6" s="54" customFormat="1" ht="39.6" x14ac:dyDescent="0.3">
      <c r="A121" s="133" t="str">
        <f>ORÇAMENTO!A121</f>
        <v>Serviço</v>
      </c>
      <c r="B121" s="134" t="str">
        <f>ORÇAMENTO!$B121</f>
        <v>8.1.1.7.</v>
      </c>
      <c r="C121" s="99" t="str">
        <f>ORÇAMENTO!$E121</f>
        <v>QUADRO DE DISTRIBUICAO, EM PVC, DE EMBUTIR, COM BARRAMENTO TERRA / NEUTRO, PARA 12 DISJUNTORES NEMA OU 16 DISJUNTORES DIN</v>
      </c>
      <c r="D121" s="30" t="str">
        <f>ORÇAMENTO!$F121</f>
        <v>UN</v>
      </c>
      <c r="E121" s="135">
        <f>ORÇAMENTO!$G121</f>
        <v>20</v>
      </c>
      <c r="F121" s="136" t="s">
        <v>714</v>
      </c>
    </row>
    <row r="122" spans="1:6" s="54" customFormat="1" x14ac:dyDescent="0.3">
      <c r="A122" s="133" t="str">
        <f>ORÇAMENTO!A122</f>
        <v>Nível 3</v>
      </c>
      <c r="B122" s="134" t="str">
        <f>ORÇAMENTO!$B122</f>
        <v>8.1.2.</v>
      </c>
      <c r="C122" s="99" t="str">
        <f>ORÇAMENTO!$E122</f>
        <v>ILUMINAÇÃO, TOMADAS E INTERRUPTORES</v>
      </c>
      <c r="D122" s="30" t="str">
        <f>ORÇAMENTO!$F122</f>
        <v>-</v>
      </c>
      <c r="E122" s="135">
        <f>ORÇAMENTO!$G122</f>
        <v>0</v>
      </c>
      <c r="F122" s="136"/>
    </row>
    <row r="123" spans="1:6" s="54" customFormat="1" ht="26.4" x14ac:dyDescent="0.3">
      <c r="A123" s="133" t="str">
        <f>ORÇAMENTO!A123</f>
        <v>Serviço</v>
      </c>
      <c r="B123" s="134" t="str">
        <f>ORÇAMENTO!$B123</f>
        <v>8.1.2.1.</v>
      </c>
      <c r="C123" s="99" t="str">
        <f>ORÇAMENTO!$E123</f>
        <v>LUMINÁRIA TIPO PLAFON CIRCULAR, DE SOBREPOR, COM LED DE 12/13 W - FORNECIMENTO E INSTALAÇÃO. AF_09/2024</v>
      </c>
      <c r="D123" s="30" t="str">
        <f>ORÇAMENTO!$F123</f>
        <v>UN</v>
      </c>
      <c r="E123" s="135">
        <f>ORÇAMENTO!$G123</f>
        <v>140</v>
      </c>
      <c r="F123" s="136" t="s">
        <v>715</v>
      </c>
    </row>
    <row r="124" spans="1:6" s="54" customFormat="1" ht="26.4" x14ac:dyDescent="0.3">
      <c r="A124" s="133" t="str">
        <f>ORÇAMENTO!A124</f>
        <v>Serviço</v>
      </c>
      <c r="B124" s="134" t="str">
        <f>ORÇAMENTO!$B124</f>
        <v>8.1.2.2.</v>
      </c>
      <c r="C124" s="99" t="str">
        <f>ORÇAMENTO!$E124</f>
        <v>LÂMPADA COMPACTA DE LED 10 W, BASE E27 - FORNECIMENTO E INSTALAÇÃO. AF_09/2024</v>
      </c>
      <c r="D124" s="30" t="str">
        <f>ORÇAMENTO!$F124</f>
        <v>UN</v>
      </c>
      <c r="E124" s="135">
        <f>ORÇAMENTO!$G124</f>
        <v>140</v>
      </c>
      <c r="F124" s="136" t="s">
        <v>715</v>
      </c>
    </row>
    <row r="125" spans="1:6" s="54" customFormat="1" ht="26.4" x14ac:dyDescent="0.3">
      <c r="A125" s="133" t="str">
        <f>ORÇAMENTO!A125</f>
        <v>Serviço</v>
      </c>
      <c r="B125" s="134" t="str">
        <f>ORÇAMENTO!$B125</f>
        <v>8.1.2.3.</v>
      </c>
      <c r="C125" s="99" t="str">
        <f>ORÇAMENTO!$E125</f>
        <v>INTERRUPTOR SIMPLES (1 MÓDULO), 10A/250V, INCLUINDO SUPORTE E PLACA - FORNECIMENTO E INSTALAÇÃO. AF_03/2023</v>
      </c>
      <c r="D125" s="30" t="str">
        <f>ORÇAMENTO!$F125</f>
        <v>UN</v>
      </c>
      <c r="E125" s="135">
        <f>ORÇAMENTO!$G125</f>
        <v>100</v>
      </c>
      <c r="F125" s="136" t="s">
        <v>716</v>
      </c>
    </row>
    <row r="126" spans="1:6" s="54" customFormat="1" ht="26.4" x14ac:dyDescent="0.3">
      <c r="A126" s="133" t="str">
        <f>ORÇAMENTO!A126</f>
        <v>Serviço</v>
      </c>
      <c r="B126" s="134" t="str">
        <f>ORÇAMENTO!$B126</f>
        <v>8.1.2.4.</v>
      </c>
      <c r="C126" s="99" t="str">
        <f>ORÇAMENTO!$E126</f>
        <v>INTERRUPTOR SIMPLES (2 MÓDULOS), 10A/250V, INCLUINDO SUPORTE E PLACA - FORNECIMENTO E INSTALAÇÃO. AF_03/2023</v>
      </c>
      <c r="D126" s="30" t="str">
        <f>ORÇAMENTO!$F126</f>
        <v>UN</v>
      </c>
      <c r="E126" s="135">
        <f>ORÇAMENTO!$G126</f>
        <v>20</v>
      </c>
      <c r="F126" s="136" t="s">
        <v>714</v>
      </c>
    </row>
    <row r="127" spans="1:6" s="54" customFormat="1" ht="26.4" x14ac:dyDescent="0.3">
      <c r="A127" s="133" t="str">
        <f>ORÇAMENTO!A127</f>
        <v>Serviço</v>
      </c>
      <c r="B127" s="134" t="str">
        <f>ORÇAMENTO!$B127</f>
        <v>8.1.2.5.</v>
      </c>
      <c r="C127" s="99" t="str">
        <f>ORÇAMENTO!$E127</f>
        <v>TOMADA BAIXA DE EMBUTIR (1 MÓDULO), 2P+T 10 A, INCLUINDO SUPORTE E PLACA - FORNECIMENTO E INSTALAÇÃO. AF_03/2023</v>
      </c>
      <c r="D127" s="30" t="str">
        <f>ORÇAMENTO!$F127</f>
        <v>UN</v>
      </c>
      <c r="E127" s="135">
        <f>ORÇAMENTO!$G127</f>
        <v>200</v>
      </c>
      <c r="F127" s="136" t="s">
        <v>717</v>
      </c>
    </row>
    <row r="128" spans="1:6" s="54" customFormat="1" ht="26.4" x14ac:dyDescent="0.3">
      <c r="A128" s="133" t="str">
        <f>ORÇAMENTO!A128</f>
        <v>Serviço</v>
      </c>
      <c r="B128" s="134" t="str">
        <f>ORÇAMENTO!$B128</f>
        <v>8.1.2.6.</v>
      </c>
      <c r="C128" s="99" t="str">
        <f>ORÇAMENTO!$E128</f>
        <v>TOMADA MÉDIA DE EMBUTIR (1 MÓDULO), 2P+T 10 A, INCLUINDO SUPORTE E PLACA - FORNECIMENTO E INSTALAÇÃO. AF_03/2023</v>
      </c>
      <c r="D128" s="30" t="str">
        <f>ORÇAMENTO!$F128</f>
        <v>UN</v>
      </c>
      <c r="E128" s="135">
        <f>ORÇAMENTO!$G128</f>
        <v>120</v>
      </c>
      <c r="F128" s="136" t="s">
        <v>718</v>
      </c>
    </row>
    <row r="129" spans="1:6" s="54" customFormat="1" ht="26.4" x14ac:dyDescent="0.3">
      <c r="A129" s="133" t="str">
        <f>ORÇAMENTO!A129</f>
        <v>Serviço</v>
      </c>
      <c r="B129" s="134" t="str">
        <f>ORÇAMENTO!$B129</f>
        <v>8.1.2.7.</v>
      </c>
      <c r="C129" s="99" t="str">
        <f>ORÇAMENTO!$E129</f>
        <v>TOMADA ALTA DE EMBUTIR (1 MÓDULO), 2P+T 20 A, INCLUINDO SUPORTE E PLACA - FORNECIMENTO E INSTALAÇÃO. AF_03/2023</v>
      </c>
      <c r="D129" s="30" t="str">
        <f>ORÇAMENTO!$F129</f>
        <v>UN</v>
      </c>
      <c r="E129" s="135">
        <f>ORÇAMENTO!$G129</f>
        <v>20</v>
      </c>
      <c r="F129" s="136" t="s">
        <v>714</v>
      </c>
    </row>
    <row r="130" spans="1:6" s="54" customFormat="1" ht="39.6" x14ac:dyDescent="0.3">
      <c r="A130" s="133" t="str">
        <f>ORÇAMENTO!A130</f>
        <v>Serviço</v>
      </c>
      <c r="B130" s="134" t="str">
        <f>ORÇAMENTO!$B130</f>
        <v>8.1.2.8.</v>
      </c>
      <c r="C130" s="99" t="str">
        <f>ORÇAMENTO!$E130</f>
        <v>INTERRUPTOR PULSADOR CAMPAINHA (1 MÓDULO), 10A/250V, INCLUINDO SUPORTE E PLACA - FORNECIMENTO E INSTALAÇÃO. AF_03/2023</v>
      </c>
      <c r="D130" s="30" t="str">
        <f>ORÇAMENTO!$F130</f>
        <v>UN</v>
      </c>
      <c r="E130" s="135">
        <f>ORÇAMENTO!$G130</f>
        <v>20</v>
      </c>
      <c r="F130" s="136" t="s">
        <v>714</v>
      </c>
    </row>
    <row r="131" spans="1:6" s="54" customFormat="1" ht="26.4" x14ac:dyDescent="0.3">
      <c r="A131" s="133" t="str">
        <f>ORÇAMENTO!A131</f>
        <v>Serviço</v>
      </c>
      <c r="B131" s="134" t="str">
        <f>ORÇAMENTO!$B131</f>
        <v>8.1.2.9.</v>
      </c>
      <c r="C131" s="99" t="str">
        <f>ORÇAMENTO!$E131</f>
        <v>CAMPAINHA CIGARRA (1 MÓDULO), 10A/250V, INCLUINDO SUPORTE E PLACA - FORNECIMENTO E INSTALAÇÃO. AF_03/2023</v>
      </c>
      <c r="D131" s="30" t="str">
        <f>ORÇAMENTO!$F131</f>
        <v>UN</v>
      </c>
      <c r="E131" s="135">
        <f>ORÇAMENTO!$G131</f>
        <v>20</v>
      </c>
      <c r="F131" s="136" t="s">
        <v>714</v>
      </c>
    </row>
    <row r="132" spans="1:6" s="54" customFormat="1" ht="39.6" x14ac:dyDescent="0.3">
      <c r="A132" s="133" t="str">
        <f>ORÇAMENTO!A132</f>
        <v>Serviço</v>
      </c>
      <c r="B132" s="134" t="str">
        <f>ORÇAMENTO!$B132</f>
        <v>8.1.2.10.</v>
      </c>
      <c r="C132" s="99" t="str">
        <f>ORÇAMENTO!$E132</f>
        <v>SUPORTE PARAFUSADO COM PLACA DE ENCAIXE 4" X 2" BAIXO (0,30 M DO PISO) PARA PONTO ELÉTRICO - FORNECIMENTO E INSTALAÇÃO. AF_03/2023</v>
      </c>
      <c r="D132" s="30" t="str">
        <f>ORÇAMENTO!$F132</f>
        <v>UN</v>
      </c>
      <c r="E132" s="135">
        <f>ORÇAMENTO!$G132</f>
        <v>40</v>
      </c>
      <c r="F132" s="136" t="s">
        <v>682</v>
      </c>
    </row>
    <row r="133" spans="1:6" s="54" customFormat="1" ht="26.4" x14ac:dyDescent="0.3">
      <c r="A133" s="133" t="str">
        <f>ORÇAMENTO!A133</f>
        <v>Serviço</v>
      </c>
      <c r="B133" s="134" t="str">
        <f>ORÇAMENTO!$B133</f>
        <v>8.1.2.11.</v>
      </c>
      <c r="C133" s="99" t="str">
        <f>ORÇAMENTO!$E133</f>
        <v>CAIXA RETANGULAR 4" X 2" BAIXA (0,30 M DO PISO), PVC, INSTALADA EM PAREDE - FORNECIMENTO E INSTALAÇÃO. AF_03/2023</v>
      </c>
      <c r="D133" s="30" t="str">
        <f>ORÇAMENTO!$F133</f>
        <v>UN</v>
      </c>
      <c r="E133" s="135">
        <f>ORÇAMENTO!$G133</f>
        <v>240</v>
      </c>
      <c r="F133" s="136" t="s">
        <v>719</v>
      </c>
    </row>
    <row r="134" spans="1:6" s="54" customFormat="1" ht="26.4" x14ac:dyDescent="0.3">
      <c r="A134" s="133" t="str">
        <f>ORÇAMENTO!A134</f>
        <v>Serviço</v>
      </c>
      <c r="B134" s="134" t="str">
        <f>ORÇAMENTO!$B134</f>
        <v>8.1.2.12.</v>
      </c>
      <c r="C134" s="99" t="str">
        <f>ORÇAMENTO!$E134</f>
        <v>CAIXA RETANGULAR 4" X 2" MÉDIA (1,30 M DO PISO), PVC, INSTALADA EM PAREDE - FORNECIMENTO E INSTALAÇÃO. AF_03/2023</v>
      </c>
      <c r="D134" s="30" t="str">
        <f>ORÇAMENTO!$F134</f>
        <v>UN</v>
      </c>
      <c r="E134" s="135">
        <f>ORÇAMENTO!$G134</f>
        <v>260</v>
      </c>
      <c r="F134" s="136" t="s">
        <v>720</v>
      </c>
    </row>
    <row r="135" spans="1:6" s="54" customFormat="1" ht="26.4" x14ac:dyDescent="0.3">
      <c r="A135" s="133" t="str">
        <f>ORÇAMENTO!A135</f>
        <v>Serviço</v>
      </c>
      <c r="B135" s="134" t="str">
        <f>ORÇAMENTO!$B135</f>
        <v>8.1.2.13.</v>
      </c>
      <c r="C135" s="99" t="str">
        <f>ORÇAMENTO!$E135</f>
        <v>CAIXA RETANGULAR 4" X 2" ALTA (2,00 M DO PISO), PVC, INSTALADA EM PAREDE - FORNECIMENTO E INSTALAÇÃO. AF_03/2023</v>
      </c>
      <c r="D135" s="30" t="str">
        <f>ORÇAMENTO!$F135</f>
        <v>UN</v>
      </c>
      <c r="E135" s="135">
        <f>ORÇAMENTO!$G135</f>
        <v>40</v>
      </c>
      <c r="F135" s="136" t="s">
        <v>682</v>
      </c>
    </row>
    <row r="136" spans="1:6" s="54" customFormat="1" ht="26.4" x14ac:dyDescent="0.3">
      <c r="A136" s="133" t="str">
        <f>ORÇAMENTO!A136</f>
        <v>Serviço</v>
      </c>
      <c r="B136" s="134" t="str">
        <f>ORÇAMENTO!$B136</f>
        <v>8.1.2.14.</v>
      </c>
      <c r="C136" s="99" t="str">
        <f>ORÇAMENTO!$E136</f>
        <v>CAIXA OCTOGONAL 3" X 3", PVC, INSTALADA EM LAJE - FORNECIMENTO E INSTALAÇÃO. AF_03/2023</v>
      </c>
      <c r="D136" s="30" t="str">
        <f>ORÇAMENTO!$F136</f>
        <v>UN</v>
      </c>
      <c r="E136" s="135">
        <f>ORÇAMENTO!$G136</f>
        <v>140</v>
      </c>
      <c r="F136" s="136" t="s">
        <v>715</v>
      </c>
    </row>
    <row r="137" spans="1:6" s="54" customFormat="1" x14ac:dyDescent="0.3">
      <c r="A137" s="133" t="str">
        <f>ORÇAMENTO!A137</f>
        <v>Nível 3</v>
      </c>
      <c r="B137" s="134" t="str">
        <f>ORÇAMENTO!$B137</f>
        <v>8.1.3.</v>
      </c>
      <c r="C137" s="99" t="str">
        <f>ORÇAMENTO!$E137</f>
        <v>FIOS E CABOS</v>
      </c>
      <c r="D137" s="30" t="str">
        <f>ORÇAMENTO!$F137</f>
        <v>-</v>
      </c>
      <c r="E137" s="135">
        <f>ORÇAMENTO!$G137</f>
        <v>0</v>
      </c>
      <c r="F137" s="136"/>
    </row>
    <row r="138" spans="1:6" s="54" customFormat="1" ht="39.6" x14ac:dyDescent="0.3">
      <c r="A138" s="133" t="str">
        <f>ORÇAMENTO!A138</f>
        <v>Serviço</v>
      </c>
      <c r="B138" s="134" t="str">
        <f>ORÇAMENTO!$B138</f>
        <v>8.1.3.1.</v>
      </c>
      <c r="C138" s="99" t="str">
        <f>ORÇAMENTO!$E138</f>
        <v>CABO DE COBRE FLEXÍVEL ISOLADO, 1,5 MM², ANTI-CHAMA 450/750 V, PARA CIRCUITOS TERMINAIS - FORNECIMENTO E INSTALAÇÃO. AF_03/2023</v>
      </c>
      <c r="D138" s="30" t="str">
        <f>ORÇAMENTO!$F138</f>
        <v>M</v>
      </c>
      <c r="E138" s="135">
        <f>ORÇAMENTO!$G138</f>
        <v>1958.0000000000007</v>
      </c>
      <c r="F138" s="136" t="s">
        <v>721</v>
      </c>
    </row>
    <row r="139" spans="1:6" s="54" customFormat="1" ht="39.6" x14ac:dyDescent="0.3">
      <c r="A139" s="133" t="str">
        <f>ORÇAMENTO!A139</f>
        <v>Serviço</v>
      </c>
      <c r="B139" s="134" t="str">
        <f>ORÇAMENTO!$B139</f>
        <v>8.1.3.2.</v>
      </c>
      <c r="C139" s="99" t="str">
        <f>ORÇAMENTO!$E139</f>
        <v>CABO DE COBRE FLEXÍVEL ISOLADO, 2,5 MM², ANTI-CHAMA 450/750 V, PARA CIRCUITOS TERMINAIS - FORNECIMENTO E INSTALAÇÃO. AF_03/2023</v>
      </c>
      <c r="D139" s="30" t="str">
        <f>ORÇAMENTO!$F139</f>
        <v>M</v>
      </c>
      <c r="E139" s="135">
        <f>ORÇAMENTO!$G139</f>
        <v>5176.0000000000018</v>
      </c>
      <c r="F139" s="136" t="s">
        <v>722</v>
      </c>
    </row>
    <row r="140" spans="1:6" s="54" customFormat="1" ht="39.6" x14ac:dyDescent="0.3">
      <c r="A140" s="133" t="str">
        <f>ORÇAMENTO!A140</f>
        <v>Serviço</v>
      </c>
      <c r="B140" s="134" t="str">
        <f>ORÇAMENTO!$B140</f>
        <v>8.1.3.3.</v>
      </c>
      <c r="C140" s="99" t="str">
        <f>ORÇAMENTO!$E140</f>
        <v>CABO DE COBRE FLEXÍVEL ISOLADO, 4 MM², ANTI-CHAMA 450/750 V, PARA CIRCUITOS TERMINAIS - FORNECIMENTO E INSTALAÇÃO. AF_03/2023</v>
      </c>
      <c r="D140" s="30" t="str">
        <f>ORÇAMENTO!$F140</f>
        <v>M</v>
      </c>
      <c r="E140" s="135">
        <f>ORÇAMENTO!$G140</f>
        <v>496.00000000000017</v>
      </c>
      <c r="F140" s="136" t="s">
        <v>723</v>
      </c>
    </row>
    <row r="141" spans="1:6" s="54" customFormat="1" ht="39.6" x14ac:dyDescent="0.3">
      <c r="A141" s="133" t="str">
        <f>ORÇAMENTO!A141</f>
        <v>Serviço</v>
      </c>
      <c r="B141" s="134" t="str">
        <f>ORÇAMENTO!$B141</f>
        <v>8.1.3.4.</v>
      </c>
      <c r="C141" s="99" t="str">
        <f>ORÇAMENTO!$E141</f>
        <v>CABO DE COBRE ISOLADO, 10 MM², ANTI-CHAMA 450/750 V, INSTALADO EM ELETROCALHA OU PERFILADO - FORNECIMENTO E INSTALAÇÃO. AF_07/2025</v>
      </c>
      <c r="D141" s="30" t="str">
        <f>ORÇAMENTO!$F141</f>
        <v>M</v>
      </c>
      <c r="E141" s="135">
        <f>ORÇAMENTO!$G141</f>
        <v>517.99999999999977</v>
      </c>
      <c r="F141" s="136" t="s">
        <v>724</v>
      </c>
    </row>
    <row r="142" spans="1:6" s="54" customFormat="1" ht="39.6" x14ac:dyDescent="0.3">
      <c r="A142" s="133" t="str">
        <f>ORÇAMENTO!A142</f>
        <v>Serviço</v>
      </c>
      <c r="B142" s="134" t="str">
        <f>ORÇAMENTO!$B142</f>
        <v>8.1.3.5.</v>
      </c>
      <c r="C142" s="99" t="str">
        <f>ORÇAMENTO!$E142</f>
        <v>CABO DE COBRE FLEXÍVEL ISOLADO, 10 MM², 0,6/1,0 KV, PARA REDE AÉREA DE DISTRIBUIÇÃO DE ENERGIA ELÉTRICA DE BAIXA TENSÃO - FORNECIMENTO E INSTALAÇÃO. AF_12/2025</v>
      </c>
      <c r="D142" s="30" t="str">
        <f>ORÇAMENTO!$F142</f>
        <v>M</v>
      </c>
      <c r="E142" s="135">
        <f>ORÇAMENTO!$G142</f>
        <v>166.00000000000003</v>
      </c>
      <c r="F142" s="136" t="s">
        <v>725</v>
      </c>
    </row>
    <row r="143" spans="1:6" s="54" customFormat="1" ht="39.6" x14ac:dyDescent="0.3">
      <c r="A143" s="133" t="str">
        <f>ORÇAMENTO!A143</f>
        <v>Serviço</v>
      </c>
      <c r="B143" s="134" t="str">
        <f>ORÇAMENTO!$B143</f>
        <v>8.1.3.6.</v>
      </c>
      <c r="C143" s="99" t="str">
        <f>ORÇAMENTO!$E143</f>
        <v>ELETRODUTO FLEXÍVEL CORRUGADO, PVC, DN 25 MM (3/4"), PARA CIRCUITOS TERMINAIS, INSTALADO EM FORRO - FORNECIMENTO E INSTALAÇÃO. AF_03/2023</v>
      </c>
      <c r="D143" s="30" t="str">
        <f>ORÇAMENTO!$F143</f>
        <v>M</v>
      </c>
      <c r="E143" s="135">
        <f>ORÇAMENTO!$G143</f>
        <v>894.00000000000034</v>
      </c>
      <c r="F143" s="136" t="s">
        <v>726</v>
      </c>
    </row>
    <row r="144" spans="1:6" s="54" customFormat="1" ht="39.6" x14ac:dyDescent="0.3">
      <c r="A144" s="133" t="str">
        <f>ORÇAMENTO!A144</f>
        <v>Serviço</v>
      </c>
      <c r="B144" s="134" t="str">
        <f>ORÇAMENTO!$B144</f>
        <v>8.1.3.7.</v>
      </c>
      <c r="C144" s="99" t="str">
        <f>ORÇAMENTO!$E144</f>
        <v>ELETRODUTO FLEXÍVEL CORRUGADO, PVC, DN 25 MM (3/4"), PARA CIRCUITOS TERMINAIS, INSTALADO EM PAREDE - FORNECIMENTO E INSTALAÇÃO. AF_03/2023</v>
      </c>
      <c r="D144" s="30" t="str">
        <f>ORÇAMENTO!$F144</f>
        <v>M</v>
      </c>
      <c r="E144" s="135">
        <f>ORÇAMENTO!$G144</f>
        <v>1165.9999999999995</v>
      </c>
      <c r="F144" s="136" t="s">
        <v>727</v>
      </c>
    </row>
    <row r="145" spans="1:6" s="54" customFormat="1" ht="39.6" x14ac:dyDescent="0.3">
      <c r="A145" s="133" t="str">
        <f>ORÇAMENTO!A145</f>
        <v>Serviço</v>
      </c>
      <c r="B145" s="134" t="str">
        <f>ORÇAMENTO!$B145</f>
        <v>8.1.3.8.</v>
      </c>
      <c r="C145" s="99" t="str">
        <f>ORÇAMENTO!$E145</f>
        <v>ELETRODUTO FLEXÍVEL CORRUGADO REFORÇADO, PVC, DN 25 MM (3/4"), PARA CIRCUITOS TERMINAIS, INSTALADO EM LAJE - FORNECIMENTO E INSTALAÇÃO. AF_03/2023</v>
      </c>
      <c r="D145" s="30" t="str">
        <f>ORÇAMENTO!$F145</f>
        <v>M</v>
      </c>
      <c r="E145" s="135">
        <f>ORÇAMENTO!$G145</f>
        <v>441.2</v>
      </c>
      <c r="F145" s="136" t="s">
        <v>728</v>
      </c>
    </row>
    <row r="146" spans="1:6" s="54" customFormat="1" ht="26.4" x14ac:dyDescent="0.3">
      <c r="A146" s="133" t="str">
        <f>ORÇAMENTO!A146</f>
        <v>Serviço</v>
      </c>
      <c r="B146" s="134" t="str">
        <f>ORÇAMENTO!$B146</f>
        <v>8.1.3.9.</v>
      </c>
      <c r="C146" s="99" t="str">
        <f>ORÇAMENTO!$E146</f>
        <v>RASGO LINEAR MANUAL EM ALVENARIA, PARA ELETRODUTOS, DIÂMETROS MENORES OU IGUAIS A 40 MM. AF_09/2023</v>
      </c>
      <c r="D146" s="30" t="str">
        <f>ORÇAMENTO!$F146</f>
        <v>M</v>
      </c>
      <c r="E146" s="135">
        <f>ORÇAMENTO!$G146</f>
        <v>1165.9999999999995</v>
      </c>
      <c r="F146" s="136" t="s">
        <v>727</v>
      </c>
    </row>
    <row r="147" spans="1:6" s="54" customFormat="1" x14ac:dyDescent="0.3">
      <c r="A147" s="133" t="str">
        <f>ORÇAMENTO!A147</f>
        <v>Nível 2</v>
      </c>
      <c r="B147" s="134" t="str">
        <f>ORÇAMENTO!$B147</f>
        <v>8.2.</v>
      </c>
      <c r="C147" s="99" t="str">
        <f>ORÇAMENTO!$E147</f>
        <v>HIDRÁULICAS / GÁS / INCÊNCIO</v>
      </c>
      <c r="D147" s="30" t="str">
        <f>ORÇAMENTO!$F147</f>
        <v>-</v>
      </c>
      <c r="E147" s="135">
        <f>ORÇAMENTO!$G147</f>
        <v>0</v>
      </c>
      <c r="F147" s="136"/>
    </row>
    <row r="148" spans="1:6" s="54" customFormat="1" x14ac:dyDescent="0.3">
      <c r="A148" s="133" t="str">
        <f>ORÇAMENTO!A148</f>
        <v>Nível 3</v>
      </c>
      <c r="B148" s="134" t="str">
        <f>ORÇAMENTO!$B148</f>
        <v>8.2.1.</v>
      </c>
      <c r="C148" s="99" t="str">
        <f>ORÇAMENTO!$E148</f>
        <v>TUBULAÇÕES E CONEXÕES</v>
      </c>
      <c r="D148" s="30" t="str">
        <f>ORÇAMENTO!$F148</f>
        <v>-</v>
      </c>
      <c r="E148" s="135">
        <f>ORÇAMENTO!$G148</f>
        <v>0</v>
      </c>
      <c r="F148" s="136"/>
    </row>
    <row r="149" spans="1:6" s="54" customFormat="1" ht="39.6" x14ac:dyDescent="0.3">
      <c r="A149" s="133" t="str">
        <f>ORÇAMENTO!A149</f>
        <v>Serviço</v>
      </c>
      <c r="B149" s="134" t="str">
        <f>ORÇAMENTO!$B149</f>
        <v>8.2.1.1.</v>
      </c>
      <c r="C149" s="99" t="str">
        <f>ORÇAMENTO!$E149</f>
        <v>JOELHO 90 GRAUS COM BUCHA DE LATÃO, PVC, SOLDÁVEL, DN 25MM, X 1/2 INSTALADO EM RAMAL OU SUB-RAMAL DE ÁGUA - FORNECIMENTO E INSTALAÇÃO. AF_06/2022</v>
      </c>
      <c r="D149" s="30" t="str">
        <f>ORÇAMENTO!$F149</f>
        <v>UN</v>
      </c>
      <c r="E149" s="135">
        <f>ORÇAMENTO!$G149</f>
        <v>140</v>
      </c>
      <c r="F149" s="136" t="s">
        <v>715</v>
      </c>
    </row>
    <row r="150" spans="1:6" s="54" customFormat="1" ht="39.6" x14ac:dyDescent="0.3">
      <c r="A150" s="133" t="str">
        <f>ORÇAMENTO!A150</f>
        <v>Serviço</v>
      </c>
      <c r="B150" s="134" t="str">
        <f>ORÇAMENTO!$B150</f>
        <v>8.2.1.2.</v>
      </c>
      <c r="C150" s="99" t="str">
        <f>ORÇAMENTO!$E150</f>
        <v>JOELHO 90 GRAUS, PVC, SOLDÁVEL, DN 25MM, INSTALADO EM RAMAL DE DISTRIBUIÇÃO DE ÁGUA - FORNECIMENTO E INSTALAÇÃO. AF_06/2022</v>
      </c>
      <c r="D150" s="30" t="str">
        <f>ORÇAMENTO!$F150</f>
        <v>UN</v>
      </c>
      <c r="E150" s="135">
        <f>ORÇAMENTO!$G150</f>
        <v>160</v>
      </c>
      <c r="F150" s="136" t="s">
        <v>729</v>
      </c>
    </row>
    <row r="151" spans="1:6" s="54" customFormat="1" ht="26.4" x14ac:dyDescent="0.3">
      <c r="A151" s="133" t="str">
        <f>ORÇAMENTO!A151</f>
        <v>Serviço</v>
      </c>
      <c r="B151" s="134" t="str">
        <f>ORÇAMENTO!$B151</f>
        <v>8.2.1.3.</v>
      </c>
      <c r="C151" s="99" t="str">
        <f>ORÇAMENTO!$E151</f>
        <v>TE, PVC, SOLDÁVEL, DN 25MM, INSTALADO EM RAMAL OU SUB-RAMAL DE ÁGUA - FORNECIMENTO E INSTALAÇÃO. AF_06/2022</v>
      </c>
      <c r="D151" s="30" t="str">
        <f>ORÇAMENTO!$F151</f>
        <v>UN</v>
      </c>
      <c r="E151" s="135">
        <f>ORÇAMENTO!$G151</f>
        <v>80</v>
      </c>
      <c r="F151" s="136" t="s">
        <v>730</v>
      </c>
    </row>
    <row r="152" spans="1:6" s="54" customFormat="1" ht="39.6" x14ac:dyDescent="0.3">
      <c r="A152" s="133" t="str">
        <f>ORÇAMENTO!A152</f>
        <v>Serviço</v>
      </c>
      <c r="B152" s="134" t="str">
        <f>ORÇAMENTO!$B152</f>
        <v>8.2.1.4.</v>
      </c>
      <c r="C152" s="99" t="str">
        <f>ORÇAMENTO!$E152</f>
        <v>ADAPTADOR CURTO COM BOLSA E ROSCA PARA REGISTRO, PVC, SOLDÁVEL, DN 25MM X 3/4, INSTALADO EM RAMAL OU SUB-RAMAL DE ÁGUA - FORNECIMENTO E INSTALAÇÃO. AF_06/2022</v>
      </c>
      <c r="D152" s="30" t="str">
        <f>ORÇAMENTO!$F152</f>
        <v>UN</v>
      </c>
      <c r="E152" s="135">
        <f>ORÇAMENTO!$G152</f>
        <v>160</v>
      </c>
      <c r="F152" s="136" t="s">
        <v>729</v>
      </c>
    </row>
    <row r="153" spans="1:6" s="54" customFormat="1" ht="26.4" x14ac:dyDescent="0.3">
      <c r="A153" s="133" t="str">
        <f>ORÇAMENTO!A153</f>
        <v>Serviço</v>
      </c>
      <c r="B153" s="134" t="str">
        <f>ORÇAMENTO!$B153</f>
        <v>8.2.1.5.</v>
      </c>
      <c r="C153" s="99" t="str">
        <f>ORÇAMENTO!$E153</f>
        <v>TUBO, PVC, SOLDÁVEL, DE 25MM, INSTALADO EM PRUMADA DE ÁGUA - FORNECIMENTO E INSTALAÇÃO. AF_06/2022</v>
      </c>
      <c r="D153" s="30" t="str">
        <f>ORÇAMENTO!$F153</f>
        <v>M</v>
      </c>
      <c r="E153" s="135">
        <f>ORÇAMENTO!$G153</f>
        <v>101.99999999999997</v>
      </c>
      <c r="F153" s="136" t="s">
        <v>731</v>
      </c>
    </row>
    <row r="154" spans="1:6" s="54" customFormat="1" ht="26.4" x14ac:dyDescent="0.3">
      <c r="A154" s="133" t="str">
        <f>ORÇAMENTO!A154</f>
        <v>Serviço</v>
      </c>
      <c r="B154" s="134" t="str">
        <f>ORÇAMENTO!$B154</f>
        <v>8.2.1.6.</v>
      </c>
      <c r="C154" s="99" t="str">
        <f>ORÇAMENTO!$E154</f>
        <v>TUBO, PVC, SOLDÁVEL, DE 25MM, INSTALADO EM RAMAL OU SUB-RAMAL DE ÁGUA - FORNECIMENTO E INSTALAÇÃO. AF_06/2022</v>
      </c>
      <c r="D154" s="30" t="str">
        <f>ORÇAMENTO!$F154</f>
        <v>M</v>
      </c>
      <c r="E154" s="135">
        <f>ORÇAMENTO!$G154</f>
        <v>173.99999999999997</v>
      </c>
      <c r="F154" s="136" t="s">
        <v>732</v>
      </c>
    </row>
    <row r="155" spans="1:6" s="54" customFormat="1" x14ac:dyDescent="0.3">
      <c r="A155" s="133" t="str">
        <f>ORÇAMENTO!A155</f>
        <v>Nível 3</v>
      </c>
      <c r="B155" s="134" t="str">
        <f>ORÇAMENTO!$B155</f>
        <v>8.2.2.</v>
      </c>
      <c r="C155" s="99" t="str">
        <f>ORÇAMENTO!$E155</f>
        <v xml:space="preserve">REGISTROS </v>
      </c>
      <c r="D155" s="30" t="str">
        <f>ORÇAMENTO!$F155</f>
        <v>-</v>
      </c>
      <c r="E155" s="135">
        <f>ORÇAMENTO!$G155</f>
        <v>0</v>
      </c>
      <c r="F155" s="136"/>
    </row>
    <row r="156" spans="1:6" s="54" customFormat="1" ht="39.6" x14ac:dyDescent="0.3">
      <c r="A156" s="133" t="str">
        <f>ORÇAMENTO!A156</f>
        <v>Serviço</v>
      </c>
      <c r="B156" s="134" t="str">
        <f>ORÇAMENTO!$B156</f>
        <v>8.2.2.1.</v>
      </c>
      <c r="C156" s="99" t="str">
        <f>ORÇAMENTO!$E156</f>
        <v>REGISTRO DE PRESSÃO BRUTO, LATÃO, ROSCÁVEL, 3/4", COM ACABAMENTO E CANOPLA CROMADOS - FORNECIMENTO E INSTALAÇÃO. AF_08/2021</v>
      </c>
      <c r="D156" s="30" t="str">
        <f>ORÇAMENTO!$F156</f>
        <v>UN</v>
      </c>
      <c r="E156" s="135">
        <f>ORÇAMENTO!$G156</f>
        <v>20</v>
      </c>
      <c r="F156" s="136" t="s">
        <v>714</v>
      </c>
    </row>
    <row r="157" spans="1:6" s="54" customFormat="1" ht="39.6" x14ac:dyDescent="0.3">
      <c r="A157" s="133" t="str">
        <f>ORÇAMENTO!A157</f>
        <v>Serviço</v>
      </c>
      <c r="B157" s="134" t="str">
        <f>ORÇAMENTO!$B157</f>
        <v>8.2.2.2.</v>
      </c>
      <c r="C157" s="99" t="str">
        <f>ORÇAMENTO!$E157</f>
        <v>REGISTRO DE GAVETA BRUTO, LATÃO, ROSCÁVEL, 3/4", COM ACABAMENTO E CANOPLA CROMADOS - FORNECIMENTO E INSTALAÇÃO. AF_08/2021</v>
      </c>
      <c r="D157" s="30" t="str">
        <f>ORÇAMENTO!$F157</f>
        <v>UN</v>
      </c>
      <c r="E157" s="135">
        <f>ORÇAMENTO!$G157</f>
        <v>60</v>
      </c>
      <c r="F157" s="136" t="s">
        <v>683</v>
      </c>
    </row>
    <row r="158" spans="1:6" s="54" customFormat="1" ht="26.4" x14ac:dyDescent="0.3">
      <c r="A158" s="133" t="str">
        <f>ORÇAMENTO!A158</f>
        <v>Serviço</v>
      </c>
      <c r="B158" s="134" t="str">
        <f>ORÇAMENTO!$B158</f>
        <v>8.2.2.3.</v>
      </c>
      <c r="C158" s="99" t="str">
        <f>ORÇAMENTO!$E158</f>
        <v>REGISTRO DE ESFERA, PVC, SOLDÁVEL, COM VOLANTE, DN 32 MM - FORNECIMENTO E INSTALAÇÃO. AF_08/2021</v>
      </c>
      <c r="D158" s="30" t="str">
        <f>ORÇAMENTO!$F158</f>
        <v>UN</v>
      </c>
      <c r="E158" s="135">
        <f>ORÇAMENTO!$G158</f>
        <v>40</v>
      </c>
      <c r="F158" s="136" t="s">
        <v>682</v>
      </c>
    </row>
    <row r="159" spans="1:6" s="54" customFormat="1" ht="26.4" x14ac:dyDescent="0.3">
      <c r="A159" s="133" t="str">
        <f>ORÇAMENTO!A159</f>
        <v>Serviço</v>
      </c>
      <c r="B159" s="134" t="str">
        <f>ORÇAMENTO!$B159</f>
        <v>8.2.2.4.</v>
      </c>
      <c r="C159" s="99" t="str">
        <f>ORÇAMENTO!$E159</f>
        <v>ENGATE FLEXÍVEL EM PLÁSTICO BRANCO, 1/2" X 40CM - FORNECIMENTO E INSTALAÇÃO. AF_01/2020</v>
      </c>
      <c r="D159" s="30" t="str">
        <f>ORÇAMENTO!$F159</f>
        <v>UN</v>
      </c>
      <c r="E159" s="135">
        <f>ORÇAMENTO!$G159</f>
        <v>80</v>
      </c>
      <c r="F159" s="136" t="s">
        <v>730</v>
      </c>
    </row>
    <row r="160" spans="1:6" s="54" customFormat="1" x14ac:dyDescent="0.3">
      <c r="A160" s="133" t="str">
        <f>ORÇAMENTO!A160</f>
        <v>Nível 3</v>
      </c>
      <c r="B160" s="134" t="str">
        <f>ORÇAMENTO!$B160</f>
        <v>8.2.3.</v>
      </c>
      <c r="C160" s="99" t="str">
        <f>ORÇAMENTO!$E160</f>
        <v>ENTRADA / ALIMENTAÇÃO</v>
      </c>
      <c r="D160" s="30" t="str">
        <f>ORÇAMENTO!$F160</f>
        <v>-</v>
      </c>
      <c r="E160" s="135">
        <f>ORÇAMENTO!$G160</f>
        <v>0</v>
      </c>
      <c r="F160" s="136"/>
    </row>
    <row r="161" spans="1:6" s="54" customFormat="1" ht="52.8" x14ac:dyDescent="0.3">
      <c r="A161" s="133" t="str">
        <f>ORÇAMENTO!A161</f>
        <v>Serviço</v>
      </c>
      <c r="B161" s="134" t="str">
        <f>ORÇAMENTO!$B161</f>
        <v>8.2.3.1.</v>
      </c>
      <c r="C161" s="99" t="str">
        <f>ORÇAMENTO!$E161</f>
        <v>KIT CAVALETE PARA MEDIÇÃO DE ÁGUA - ENTRADA INDIVIDUALIZADA, EM CPVC DN 35 MM (1 1/4"), PARA 1 MEDIDOR - FORNECIMENTO E INSTALAÇÃO (EXCLUSIVE HIDRÔMETRO). AF_03/2024</v>
      </c>
      <c r="D161" s="30" t="str">
        <f>ORÇAMENTO!$F161</f>
        <v>UN</v>
      </c>
      <c r="E161" s="135">
        <f>ORÇAMENTO!$G161</f>
        <v>20</v>
      </c>
      <c r="F161" s="136" t="s">
        <v>714</v>
      </c>
    </row>
    <row r="162" spans="1:6" s="54" customFormat="1" ht="26.4" x14ac:dyDescent="0.3">
      <c r="A162" s="133" t="str">
        <f>ORÇAMENTO!A162</f>
        <v>Serviço</v>
      </c>
      <c r="B162" s="134" t="str">
        <f>ORÇAMENTO!$B162</f>
        <v>8.2.3.2.</v>
      </c>
      <c r="C162" s="99" t="str">
        <f>ORÇAMENTO!$E162</f>
        <v>HIDRÔMETRO DN 1 1/2", 20 M³/H - FORNECIMENTO E INSTALAÇÃO. AF_03/2024</v>
      </c>
      <c r="D162" s="30" t="str">
        <f>ORÇAMENTO!$F162</f>
        <v>UN</v>
      </c>
      <c r="E162" s="135">
        <f>ORÇAMENTO!$G162</f>
        <v>20</v>
      </c>
      <c r="F162" s="136" t="s">
        <v>714</v>
      </c>
    </row>
    <row r="163" spans="1:6" s="54" customFormat="1" ht="26.4" x14ac:dyDescent="0.3">
      <c r="A163" s="133" t="str">
        <f>ORÇAMENTO!A163</f>
        <v>Serviço</v>
      </c>
      <c r="B163" s="134" t="str">
        <f>ORÇAMENTO!$B163</f>
        <v>8.2.3.3.</v>
      </c>
      <c r="C163" s="99" t="str">
        <f>ORÇAMENTO!$E163</f>
        <v>CAIXA EM CONCRETO PRÉ-MOLDADO PARA ABRIGO DE HIDRÔMETRO COM DN 20 MM - FORNECIMENTO E INSTALAÇÃO. AF_03/2024</v>
      </c>
      <c r="D163" s="30" t="str">
        <f>ORÇAMENTO!$F163</f>
        <v>UN</v>
      </c>
      <c r="E163" s="135">
        <f>ORÇAMENTO!$G163</f>
        <v>20</v>
      </c>
      <c r="F163" s="136" t="s">
        <v>714</v>
      </c>
    </row>
    <row r="164" spans="1:6" s="54" customFormat="1" ht="39.6" x14ac:dyDescent="0.3">
      <c r="A164" s="133" t="str">
        <f>ORÇAMENTO!A164</f>
        <v>Serviço</v>
      </c>
      <c r="B164" s="134" t="str">
        <f>ORÇAMENTO!$B164</f>
        <v>8.2.3.4.</v>
      </c>
      <c r="C164" s="99" t="str">
        <f>ORÇAMENTO!$E164</f>
        <v>REGISTRO DE GAVETA BRUTO, LATÃO, ROSCÁVEL, 1 1/4", COM ACABAMENTO E CANOPLA CROMADOS - FORNECIMENTO E INSTALAÇÃO. AF_08/2021</v>
      </c>
      <c r="D164" s="30" t="str">
        <f>ORÇAMENTO!$F164</f>
        <v>UN</v>
      </c>
      <c r="E164" s="135">
        <f>ORÇAMENTO!$G164</f>
        <v>20</v>
      </c>
      <c r="F164" s="136" t="s">
        <v>714</v>
      </c>
    </row>
    <row r="165" spans="1:6" s="54" customFormat="1" ht="26.4" x14ac:dyDescent="0.3">
      <c r="A165" s="133" t="str">
        <f>ORÇAMENTO!A165</f>
        <v>Serviço</v>
      </c>
      <c r="B165" s="134" t="str">
        <f>ORÇAMENTO!$B165</f>
        <v>8.2.3.5.</v>
      </c>
      <c r="C165" s="99" t="str">
        <f>ORÇAMENTO!$E165</f>
        <v>TUBO, CPVC, SOLDÁVEL, DN 35MM, INSTALADO EM RAMAL OU SUB-RAMAL DE ÁGUA FORNECIMENTO E INSTALAÇÃO. AF_06/2022</v>
      </c>
      <c r="D165" s="30" t="str">
        <f>ORÇAMENTO!$F165</f>
        <v>M</v>
      </c>
      <c r="E165" s="135">
        <f>ORÇAMENTO!$G165</f>
        <v>200</v>
      </c>
      <c r="F165" s="136" t="s">
        <v>717</v>
      </c>
    </row>
    <row r="166" spans="1:6" s="54" customFormat="1" ht="39.6" x14ac:dyDescent="0.3">
      <c r="A166" s="133" t="str">
        <f>ORÇAMENTO!A166</f>
        <v>Serviço</v>
      </c>
      <c r="B166" s="134" t="str">
        <f>ORÇAMENTO!$B166</f>
        <v>8.2.3.6.</v>
      </c>
      <c r="C166" s="99" t="str">
        <f>ORÇAMENTO!$E166</f>
        <v>JOELHO 90 GRAUS, CPVC, SOLDÁVEL, DN 35MM, INSTALADO EM RAMAL OU SUB-RAMAL DE ÁGUA FORNECIMENTO E INSTALAÇÃO. AF_06/2022</v>
      </c>
      <c r="D166" s="30" t="str">
        <f>ORÇAMENTO!$F166</f>
        <v>UN</v>
      </c>
      <c r="E166" s="135">
        <f>ORÇAMENTO!$G166</f>
        <v>40</v>
      </c>
      <c r="F166" s="136" t="s">
        <v>682</v>
      </c>
    </row>
    <row r="167" spans="1:6" s="54" customFormat="1" ht="26.4" x14ac:dyDescent="0.3">
      <c r="A167" s="133" t="str">
        <f>ORÇAMENTO!A167</f>
        <v>Serviço</v>
      </c>
      <c r="B167" s="134" t="str">
        <f>ORÇAMENTO!$B167</f>
        <v>8.2.3.7.</v>
      </c>
      <c r="C167" s="99" t="str">
        <f>ORÇAMENTO!$E167</f>
        <v>TÊ, CPVC, SOLDÁVEL, DN35MM, INSTALADO EM RAMAL DE DISTRIBUIÇÃO DE ÁGUA - FORNECIMENTO E INSTALAÇÃO. AF_06/2022</v>
      </c>
      <c r="D167" s="30" t="str">
        <f>ORÇAMENTO!$F167</f>
        <v>UN</v>
      </c>
      <c r="E167" s="135">
        <f>ORÇAMENTO!$G167</f>
        <v>20</v>
      </c>
      <c r="F167" s="136" t="s">
        <v>714</v>
      </c>
    </row>
    <row r="168" spans="1:6" s="54" customFormat="1" x14ac:dyDescent="0.3">
      <c r="A168" s="133" t="str">
        <f>ORÇAMENTO!A168</f>
        <v>Nível 3</v>
      </c>
      <c r="B168" s="134" t="str">
        <f>ORÇAMENTO!$B168</f>
        <v>8.2.4.</v>
      </c>
      <c r="C168" s="99" t="str">
        <f>ORÇAMENTO!$E168</f>
        <v>CAIXA D'ÁGUA E BARRILETE</v>
      </c>
      <c r="D168" s="30" t="str">
        <f>ORÇAMENTO!$F168</f>
        <v>-</v>
      </c>
      <c r="E168" s="135">
        <f>ORÇAMENTO!$G168</f>
        <v>0</v>
      </c>
      <c r="F168" s="136"/>
    </row>
    <row r="169" spans="1:6" s="54" customFormat="1" ht="26.4" x14ac:dyDescent="0.3">
      <c r="A169" s="133" t="str">
        <f>ORÇAMENTO!A169</f>
        <v>Serviço</v>
      </c>
      <c r="B169" s="134" t="str">
        <f>ORÇAMENTO!$B169</f>
        <v>8.2.4.1.</v>
      </c>
      <c r="C169" s="99" t="str">
        <f>ORÇAMENTO!$E169</f>
        <v>CAIXA D´ÁGUA EM POLIÉSTER REFORÇADO COM FIBRA DE VIDRO, 1000 LITROS - FORNECIMENTO E INSTALAÇÃO. AF_06/2021</v>
      </c>
      <c r="D169" s="30" t="str">
        <f>ORÇAMENTO!$F169</f>
        <v>UN</v>
      </c>
      <c r="E169" s="135">
        <f>ORÇAMENTO!$G169</f>
        <v>20</v>
      </c>
      <c r="F169" s="136" t="s">
        <v>714</v>
      </c>
    </row>
    <row r="170" spans="1:6" s="54" customFormat="1" ht="26.4" x14ac:dyDescent="0.3">
      <c r="A170" s="133" t="str">
        <f>ORÇAMENTO!A170</f>
        <v>Serviço</v>
      </c>
      <c r="B170" s="134" t="str">
        <f>ORÇAMENTO!$B170</f>
        <v>8.2.4.2.</v>
      </c>
      <c r="C170" s="99" t="str">
        <f>ORÇAMENTO!$E170</f>
        <v>FURO EM CAIXA D'ÁGUA COM ESPESSURA DE 2 ATÉ 5 MM E DIÂMETRO DE 25 MM. AF_06/2021</v>
      </c>
      <c r="D170" s="30" t="str">
        <f>ORÇAMENTO!$F170</f>
        <v>UN</v>
      </c>
      <c r="E170" s="135">
        <f>ORÇAMENTO!$G170</f>
        <v>20</v>
      </c>
      <c r="F170" s="136" t="s">
        <v>714</v>
      </c>
    </row>
    <row r="171" spans="1:6" s="54" customFormat="1" ht="26.4" x14ac:dyDescent="0.3">
      <c r="A171" s="133" t="str">
        <f>ORÇAMENTO!A171</f>
        <v>Serviço</v>
      </c>
      <c r="B171" s="134" t="str">
        <f>ORÇAMENTO!$B171</f>
        <v>8.2.4.3.</v>
      </c>
      <c r="C171" s="99" t="str">
        <f>ORÇAMENTO!$E171</f>
        <v>FURO EM CAIXA D'ÁGUA COM ESPESSURA DE 2 ATÉ 5 MM E DIÂMETRO DE 32 MM. AF_06/2021</v>
      </c>
      <c r="D171" s="30" t="str">
        <f>ORÇAMENTO!$F171</f>
        <v>UN</v>
      </c>
      <c r="E171" s="135">
        <f>ORÇAMENTO!$G171</f>
        <v>40</v>
      </c>
      <c r="F171" s="136" t="s">
        <v>682</v>
      </c>
    </row>
    <row r="172" spans="1:6" s="54" customFormat="1" ht="39.6" x14ac:dyDescent="0.3">
      <c r="A172" s="133" t="str">
        <f>ORÇAMENTO!A172</f>
        <v>Serviço</v>
      </c>
      <c r="B172" s="134" t="str">
        <f>ORÇAMENTO!$B172</f>
        <v>8.2.4.4.</v>
      </c>
      <c r="C172" s="99" t="str">
        <f>ORÇAMENTO!$E172</f>
        <v>ADAPTADOR COM FLANGE E ANEL DE VEDAÇÃO, PVC, SOLDÁVEL, DN 25 MM X 3/4", INSTALADO EM RESERVAÇÃO PREDIAL DE ÁGUA - FORNECIMENTO E INSTALAÇÃO. AF_04/2024</v>
      </c>
      <c r="D172" s="30" t="str">
        <f>ORÇAMENTO!$F172</f>
        <v>UN</v>
      </c>
      <c r="E172" s="135">
        <f>ORÇAMENTO!$G172</f>
        <v>20</v>
      </c>
      <c r="F172" s="136" t="s">
        <v>714</v>
      </c>
    </row>
    <row r="173" spans="1:6" s="54" customFormat="1" ht="39.6" x14ac:dyDescent="0.3">
      <c r="A173" s="133" t="str">
        <f>ORÇAMENTO!A173</f>
        <v>Serviço</v>
      </c>
      <c r="B173" s="134" t="str">
        <f>ORÇAMENTO!$B173</f>
        <v>8.2.4.5.</v>
      </c>
      <c r="C173" s="99" t="str">
        <f>ORÇAMENTO!$E173</f>
        <v>ADAPTADOR COM FLANGE E ANEL DE VEDAÇÃO, PVC, SOLDÁVEL, DN 32 MM X 1", INSTALADO EM RESERVAÇÃO PREDIAL DE ÁGUA - FORNECIMENTO E INSTALAÇÃO. AF_04/2024</v>
      </c>
      <c r="D173" s="30" t="str">
        <f>ORÇAMENTO!$F173</f>
        <v>UN</v>
      </c>
      <c r="E173" s="135">
        <f>ORÇAMENTO!$G173</f>
        <v>40</v>
      </c>
      <c r="F173" s="136" t="s">
        <v>682</v>
      </c>
    </row>
    <row r="174" spans="1:6" s="54" customFormat="1" ht="26.4" x14ac:dyDescent="0.3">
      <c r="A174" s="133" t="str">
        <f>ORÇAMENTO!A174</f>
        <v>Serviço</v>
      </c>
      <c r="B174" s="134" t="str">
        <f>ORÇAMENTO!$B174</f>
        <v>8.2.4.6.</v>
      </c>
      <c r="C174" s="99" t="str">
        <f>ORÇAMENTO!$E174</f>
        <v>TORNEIRA DE BOIA PARA CAIXA D'ÁGUA, ROSCÁVEL, 3/4" - FORNECIMENTO E INSTALAÇÃO. AF_08/2021</v>
      </c>
      <c r="D174" s="30" t="str">
        <f>ORÇAMENTO!$F174</f>
        <v>UN</v>
      </c>
      <c r="E174" s="135">
        <f>ORÇAMENTO!$G174</f>
        <v>20</v>
      </c>
      <c r="F174" s="136" t="s">
        <v>714</v>
      </c>
    </row>
    <row r="175" spans="1:6" s="54" customFormat="1" ht="39.6" x14ac:dyDescent="0.3">
      <c r="A175" s="133" t="str">
        <f>ORÇAMENTO!A175</f>
        <v>Serviço</v>
      </c>
      <c r="B175" s="134" t="str">
        <f>ORÇAMENTO!$B175</f>
        <v>8.2.4.7.</v>
      </c>
      <c r="C175" s="99" t="str">
        <f>ORÇAMENTO!$E175</f>
        <v>JOELHO 90 GRAUS, PVC, SOLDÁVEL, DN 25MM, INSTALADO EM RAMAL DE DISTRIBUIÇÃO DE ÁGUA - FORNECIMENTO E INSTALAÇÃO. AF_06/2022</v>
      </c>
      <c r="D175" s="30" t="str">
        <f>ORÇAMENTO!$F175</f>
        <v>UN</v>
      </c>
      <c r="E175" s="135">
        <f>ORÇAMENTO!$G175</f>
        <v>160</v>
      </c>
      <c r="F175" s="136" t="s">
        <v>729</v>
      </c>
    </row>
    <row r="176" spans="1:6" s="54" customFormat="1" ht="39.6" x14ac:dyDescent="0.3">
      <c r="A176" s="133" t="str">
        <f>ORÇAMENTO!A176</f>
        <v>Serviço</v>
      </c>
      <c r="B176" s="134" t="str">
        <f>ORÇAMENTO!$B176</f>
        <v>8.2.4.8.</v>
      </c>
      <c r="C176" s="99" t="str">
        <f>ORÇAMENTO!$E176</f>
        <v>JOELHO 90 GRAUS, PVC, SOLDÁVEL, DN 32MM, INSTALADO EM RAMAL DE DISTRIBUIÇÃO DE ÁGUA - FORNECIMENTO E INSTALAÇÃO. AF_06/2022</v>
      </c>
      <c r="D176" s="30" t="str">
        <f>ORÇAMENTO!$F176</f>
        <v>UN</v>
      </c>
      <c r="E176" s="135">
        <f>ORÇAMENTO!$G176</f>
        <v>80</v>
      </c>
      <c r="F176" s="136" t="s">
        <v>730</v>
      </c>
    </row>
    <row r="177" spans="1:6" s="54" customFormat="1" ht="39.6" x14ac:dyDescent="0.3">
      <c r="A177" s="133" t="str">
        <f>ORÇAMENTO!A177</f>
        <v>Serviço</v>
      </c>
      <c r="B177" s="134" t="str">
        <f>ORÇAMENTO!$B177</f>
        <v>8.2.4.9.</v>
      </c>
      <c r="C177" s="99" t="str">
        <f>ORÇAMENTO!$E177</f>
        <v>JOELHO 45 GRAUS, PVC, SOLDÁVEL, DN 32MM, INSTALADO EM RAMAL DE DISTRIBUIÇÃO DE ÁGUA - FORNECIMENTO E INSTALAÇÃO. AF_06/2022</v>
      </c>
      <c r="D177" s="30" t="str">
        <f>ORÇAMENTO!$F177</f>
        <v>UN</v>
      </c>
      <c r="E177" s="135">
        <f>ORÇAMENTO!$G177</f>
        <v>20</v>
      </c>
      <c r="F177" s="136" t="s">
        <v>714</v>
      </c>
    </row>
    <row r="178" spans="1:6" s="54" customFormat="1" ht="39.6" x14ac:dyDescent="0.3">
      <c r="A178" s="133" t="str">
        <f>ORÇAMENTO!A178</f>
        <v>Serviço</v>
      </c>
      <c r="B178" s="134" t="str">
        <f>ORÇAMENTO!$B178</f>
        <v>8.2.4.10.</v>
      </c>
      <c r="C178" s="99" t="str">
        <f>ORÇAMENTO!$E178</f>
        <v>BUCHA DE REDUÇÃO, CURTA, PVC, SOLDÁVEL, DN 32 X 25 MM, INSTALADO EM RAMAL DE DISTRIBUIÇÃO DE ÁGUA - FORNECIMENTO E INSTALAÇÃO. AF_06/2022</v>
      </c>
      <c r="D178" s="30" t="str">
        <f>ORÇAMENTO!$F178</f>
        <v>UN</v>
      </c>
      <c r="E178" s="135">
        <f>ORÇAMENTO!$G178</f>
        <v>40</v>
      </c>
      <c r="F178" s="136" t="s">
        <v>682</v>
      </c>
    </row>
    <row r="179" spans="1:6" s="54" customFormat="1" ht="26.4" x14ac:dyDescent="0.3">
      <c r="A179" s="133" t="str">
        <f>ORÇAMENTO!A179</f>
        <v>Serviço</v>
      </c>
      <c r="B179" s="134" t="str">
        <f>ORÇAMENTO!$B179</f>
        <v>8.2.4.11.</v>
      </c>
      <c r="C179" s="99" t="str">
        <f>ORÇAMENTO!$E179</f>
        <v>TE, PVC, SOLDÁVEL, DN 32MM, INSTALADO EM RAMAL DE DISTRIBUIÇÃO DE ÁGUA - FORNECIMENTO E INSTALAÇÃO. AF_06/2022</v>
      </c>
      <c r="D179" s="30" t="str">
        <f>ORÇAMENTO!$F179</f>
        <v>UN</v>
      </c>
      <c r="E179" s="135">
        <f>ORÇAMENTO!$G179</f>
        <v>60</v>
      </c>
      <c r="F179" s="136" t="s">
        <v>683</v>
      </c>
    </row>
    <row r="180" spans="1:6" s="54" customFormat="1" ht="39.6" x14ac:dyDescent="0.3">
      <c r="A180" s="133" t="str">
        <f>ORÇAMENTO!A180</f>
        <v>Serviço</v>
      </c>
      <c r="B180" s="134" t="str">
        <f>ORÇAMENTO!$B180</f>
        <v>8.2.4.12.</v>
      </c>
      <c r="C180" s="99" t="str">
        <f>ORÇAMENTO!$E180</f>
        <v>TÊ DE REDUÇÃO, PVC, SOLDÁVEL, DN 32MM X 25MM, INSTALADO EM RAMAL DE DISTRIBUIÇÃO DE ÁGUA - FORNECIMENTO E INSTALAÇÃO. AF_06/2022</v>
      </c>
      <c r="D180" s="30" t="str">
        <f>ORÇAMENTO!$F180</f>
        <v>UN</v>
      </c>
      <c r="E180" s="135">
        <f>ORÇAMENTO!$G180</f>
        <v>20</v>
      </c>
      <c r="F180" s="136" t="s">
        <v>714</v>
      </c>
    </row>
    <row r="181" spans="1:6" s="54" customFormat="1" ht="26.4" x14ac:dyDescent="0.3">
      <c r="A181" s="133" t="str">
        <f>ORÇAMENTO!A181</f>
        <v>Serviço</v>
      </c>
      <c r="B181" s="134" t="str">
        <f>ORÇAMENTO!$B181</f>
        <v>8.2.4.13.</v>
      </c>
      <c r="C181" s="99" t="str">
        <f>ORÇAMENTO!$E181</f>
        <v>TUBO, PVC, SOLDÁVEL, DE 25MM, INSTALADO EM RAMAL DE DISTRIBUIÇÃO DE ÁGUA - FORNECIMENTO E INSTALAÇÃO. AF_06/2022</v>
      </c>
      <c r="D181" s="30" t="str">
        <f>ORÇAMENTO!$F181</f>
        <v>M</v>
      </c>
      <c r="E181" s="135">
        <f>ORÇAMENTO!$G181</f>
        <v>88.000000000000014</v>
      </c>
      <c r="F181" s="136" t="s">
        <v>733</v>
      </c>
    </row>
    <row r="182" spans="1:6" s="54" customFormat="1" ht="26.4" x14ac:dyDescent="0.3">
      <c r="A182" s="133" t="str">
        <f>ORÇAMENTO!A182</f>
        <v>Serviço</v>
      </c>
      <c r="B182" s="134" t="str">
        <f>ORÇAMENTO!$B182</f>
        <v>8.2.4.14.</v>
      </c>
      <c r="C182" s="99" t="str">
        <f>ORÇAMENTO!$E182</f>
        <v>TUBO, PVC, SOLDÁVEL, DE 32MM, INSTALADO EM RAMAL DE DISTRIBUIÇÃO DE ÁGUA - FORNECIMENTO E INSTALAÇÃO. AF_06/2022</v>
      </c>
      <c r="D182" s="30" t="str">
        <f>ORÇAMENTO!$F182</f>
        <v>M</v>
      </c>
      <c r="E182" s="135">
        <f>ORÇAMENTO!$G182</f>
        <v>211.00000000000006</v>
      </c>
      <c r="F182" s="136" t="s">
        <v>734</v>
      </c>
    </row>
    <row r="183" spans="1:6" s="54" customFormat="1" x14ac:dyDescent="0.3">
      <c r="A183" s="133" t="str">
        <f>ORÇAMENTO!A183</f>
        <v>Nível 2</v>
      </c>
      <c r="B183" s="134" t="str">
        <f>ORÇAMENTO!$B183</f>
        <v>8.3.</v>
      </c>
      <c r="C183" s="99" t="str">
        <f>ORÇAMENTO!$E183</f>
        <v>SANITÁRIAS / PLUVIAL</v>
      </c>
      <c r="D183" s="30" t="str">
        <f>ORÇAMENTO!$F183</f>
        <v>-</v>
      </c>
      <c r="E183" s="135">
        <f>ORÇAMENTO!$G183</f>
        <v>0</v>
      </c>
      <c r="F183" s="136"/>
    </row>
    <row r="184" spans="1:6" s="54" customFormat="1" x14ac:dyDescent="0.3">
      <c r="A184" s="133" t="str">
        <f>ORÇAMENTO!A184</f>
        <v>Nível 3</v>
      </c>
      <c r="B184" s="134" t="str">
        <f>ORÇAMENTO!$B184</f>
        <v>8.3.1.</v>
      </c>
      <c r="C184" s="99" t="str">
        <f>ORÇAMENTO!$E184</f>
        <v>TUBULAÇÕES E CONEXÕES</v>
      </c>
      <c r="D184" s="30" t="str">
        <f>ORÇAMENTO!$F184</f>
        <v>-</v>
      </c>
      <c r="E184" s="135">
        <f>ORÇAMENTO!$G184</f>
        <v>0</v>
      </c>
      <c r="F184" s="136"/>
    </row>
    <row r="185" spans="1:6" s="54" customFormat="1" ht="39.6" x14ac:dyDescent="0.3">
      <c r="A185" s="133" t="str">
        <f>ORÇAMENTO!A185</f>
        <v>Serviço</v>
      </c>
      <c r="B185" s="134" t="str">
        <f>ORÇAMENTO!$B185</f>
        <v>8.3.1.1.</v>
      </c>
      <c r="C185" s="99" t="str">
        <f>ORÇAMENTO!$E185</f>
        <v>JOELHO 45 GRAUS, PVC, SERIE NORMAL, ESGOTO PREDIAL, DN 40 MM, JUNTA SOLDÁVEL, FORNECIDO E INSTALADO EM RAMAL DE DESCARGA OU RAMAL DE ESGOTO SANITÁRIO. AF_08/2022</v>
      </c>
      <c r="D185" s="30" t="str">
        <f>ORÇAMENTO!$F185</f>
        <v>UN</v>
      </c>
      <c r="E185" s="135">
        <f>ORÇAMENTO!$G185</f>
        <v>60</v>
      </c>
      <c r="F185" s="136" t="s">
        <v>683</v>
      </c>
    </row>
    <row r="186" spans="1:6" s="54" customFormat="1" ht="39.6" x14ac:dyDescent="0.3">
      <c r="A186" s="133" t="str">
        <f>ORÇAMENTO!A186</f>
        <v>Serviço</v>
      </c>
      <c r="B186" s="134" t="str">
        <f>ORÇAMENTO!$B186</f>
        <v>8.3.1.2.</v>
      </c>
      <c r="C186" s="99" t="str">
        <f>ORÇAMENTO!$E186</f>
        <v>JOELHO 45 GRAUS, PVC, SERIE NORMAL, ESGOTO PREDIAL, DN 50 MM, JUNTA ELÁSTICA, FORNECIDO E INSTALADO EM RAMAL DE DESCARGA OU RAMAL DE ESGOTO SANITÁRIO. AF_08/2022</v>
      </c>
      <c r="D186" s="30" t="str">
        <f>ORÇAMENTO!$F186</f>
        <v>UN</v>
      </c>
      <c r="E186" s="135">
        <f>ORÇAMENTO!$G186</f>
        <v>40</v>
      </c>
      <c r="F186" s="136" t="s">
        <v>682</v>
      </c>
    </row>
    <row r="187" spans="1:6" s="54" customFormat="1" ht="39.6" x14ac:dyDescent="0.3">
      <c r="A187" s="133" t="str">
        <f>ORÇAMENTO!A187</f>
        <v>Serviço</v>
      </c>
      <c r="B187" s="134" t="str">
        <f>ORÇAMENTO!$B187</f>
        <v>8.3.1.3.</v>
      </c>
      <c r="C187" s="99" t="str">
        <f>ORÇAMENTO!$E187</f>
        <v>JOELHO 90 GRAUS, PVC, SERIE NORMAL, ESGOTO PREDIAL, DN 40 MM, JUNTA SOLDÁVEL, FORNECIDO E INSTALADO EM RAMAL DE DESCARGA OU RAMAL DE ESGOTO SANITÁRIO. AF_08/2022</v>
      </c>
      <c r="D187" s="30" t="str">
        <f>ORÇAMENTO!$F187</f>
        <v>UN</v>
      </c>
      <c r="E187" s="135">
        <f>ORÇAMENTO!$G187</f>
        <v>40</v>
      </c>
      <c r="F187" s="136" t="s">
        <v>682</v>
      </c>
    </row>
    <row r="188" spans="1:6" s="54" customFormat="1" ht="39.6" x14ac:dyDescent="0.3">
      <c r="A188" s="133" t="str">
        <f>ORÇAMENTO!A188</f>
        <v>Serviço</v>
      </c>
      <c r="B188" s="134" t="str">
        <f>ORÇAMENTO!$B188</f>
        <v>8.3.1.4.</v>
      </c>
      <c r="C188" s="99" t="str">
        <f>ORÇAMENTO!$E188</f>
        <v>JOELHO 90 GRAUS, PVC, SERIE NORMAL, ESGOTO PREDIAL, DN 50 MM, JUNTA ELÁSTICA, FORNECIDO E INSTALADO EM RAMAL DE DESCARGA OU RAMAL DE ESGOTO SANITÁRIO. AF_08/2022</v>
      </c>
      <c r="D188" s="30" t="str">
        <f>ORÇAMENTO!$F188</f>
        <v>UN</v>
      </c>
      <c r="E188" s="135">
        <f>ORÇAMENTO!$G188</f>
        <v>180</v>
      </c>
      <c r="F188" s="136" t="s">
        <v>735</v>
      </c>
    </row>
    <row r="189" spans="1:6" s="54" customFormat="1" ht="39.6" x14ac:dyDescent="0.3">
      <c r="A189" s="133" t="str">
        <f>ORÇAMENTO!A189</f>
        <v>Serviço</v>
      </c>
      <c r="B189" s="134" t="str">
        <f>ORÇAMENTO!$B189</f>
        <v>8.3.1.5.</v>
      </c>
      <c r="C189" s="99" t="str">
        <f>ORÇAMENTO!$E189</f>
        <v>JOELHO 90 GRAUS, PVC, SERIE NORMAL, ESGOTO PREDIAL, DN 100 MM, JUNTA ELÁSTICA, FORNECIDO E INSTALADO EM RAMAL DE DESCARGA OU RAMAL DE ESGOTO SANITÁRIO. AF_08/2022</v>
      </c>
      <c r="D189" s="30" t="str">
        <f>ORÇAMENTO!$F189</f>
        <v>UN</v>
      </c>
      <c r="E189" s="135">
        <f>ORÇAMENTO!$G189</f>
        <v>20</v>
      </c>
      <c r="F189" s="136" t="s">
        <v>714</v>
      </c>
    </row>
    <row r="190" spans="1:6" s="54" customFormat="1" ht="39.6" x14ac:dyDescent="0.3">
      <c r="A190" s="133" t="str">
        <f>ORÇAMENTO!A190</f>
        <v>Serviço</v>
      </c>
      <c r="B190" s="134" t="str">
        <f>ORÇAMENTO!$B190</f>
        <v>8.3.1.6.</v>
      </c>
      <c r="C190" s="99" t="str">
        <f>ORÇAMENTO!$E190</f>
        <v>TE, PVC, SERIE NORMAL, ESGOTO PREDIAL, DN 50 X 50 MM, JUNTA ELÁSTICA, FORNECIDO E INSTALADO EM RAMAL DE DESCARGA OU RAMAL DE ESGOTO SANITÁRIO. AF_08/2022</v>
      </c>
      <c r="D190" s="30" t="str">
        <f>ORÇAMENTO!$F190</f>
        <v>UN</v>
      </c>
      <c r="E190" s="135">
        <f>ORÇAMENTO!$G190</f>
        <v>20</v>
      </c>
      <c r="F190" s="136" t="s">
        <v>714</v>
      </c>
    </row>
    <row r="191" spans="1:6" s="54" customFormat="1" ht="52.8" x14ac:dyDescent="0.3">
      <c r="A191" s="133" t="str">
        <f>ORÇAMENTO!A191</f>
        <v>Serviço</v>
      </c>
      <c r="B191" s="134" t="str">
        <f>ORÇAMENTO!$B191</f>
        <v>8.3.1.7.</v>
      </c>
      <c r="C191" s="99" t="str">
        <f>ORÇAMENTO!$E191</f>
        <v>JUNÇÃO DE REDUÇÃO INVERTIDA, PVC, SÉRIE NORMAL, ESGOTO PREDIAL, DN 100 X 50 MM, JUNTA ELÁSTICA, FORNECIDO E INSTALADO EM RAMAL DE DESCARGA OU RAMAL DE ESGOTO SANITÁRIO. AF_08/2022</v>
      </c>
      <c r="D191" s="30" t="str">
        <f>ORÇAMENTO!$F191</f>
        <v>UN</v>
      </c>
      <c r="E191" s="135">
        <f>ORÇAMENTO!$G191</f>
        <v>20</v>
      </c>
      <c r="F191" s="136" t="s">
        <v>714</v>
      </c>
    </row>
    <row r="192" spans="1:6" s="54" customFormat="1" ht="39.6" x14ac:dyDescent="0.3">
      <c r="A192" s="133" t="str">
        <f>ORÇAMENTO!A192</f>
        <v>Serviço</v>
      </c>
      <c r="B192" s="134" t="str">
        <f>ORÇAMENTO!$B192</f>
        <v>8.3.1.8.</v>
      </c>
      <c r="C192" s="99" t="str">
        <f>ORÇAMENTO!$E192</f>
        <v>TERMINAL DE VENTILAÇÃO, PVC, SÉRIE NORMAL, ESGOTO PREDIAL, DN 50 MM, JUNTA SOLDÁVEL, FORNECIDO E INSTALADO EM PRUMADA DE ESGOTO SANITÁRIO OU VENTILAÇÃO. AF_08/2022</v>
      </c>
      <c r="D192" s="30" t="str">
        <f>ORÇAMENTO!$F192</f>
        <v>UN</v>
      </c>
      <c r="E192" s="135">
        <f>ORÇAMENTO!$G192</f>
        <v>20</v>
      </c>
      <c r="F192" s="136" t="s">
        <v>714</v>
      </c>
    </row>
    <row r="193" spans="1:6" s="54" customFormat="1" ht="39.6" x14ac:dyDescent="0.3">
      <c r="A193" s="133" t="str">
        <f>ORÇAMENTO!A193</f>
        <v>Serviço</v>
      </c>
      <c r="B193" s="134" t="str">
        <f>ORÇAMENTO!$B193</f>
        <v>8.3.1.9.</v>
      </c>
      <c r="C193" s="99" t="str">
        <f>ORÇAMENTO!$E193</f>
        <v>TUBO PVC, SERIE NORMAL, ESGOTO PREDIAL, DN 40 MM, FORNECIDO E INSTALADO EM RAMAL DE DESCARGA OU RAMAL DE ESGOTO SANITÁRIO. AF_08/2022</v>
      </c>
      <c r="D193" s="30" t="str">
        <f>ORÇAMENTO!$F193</f>
        <v>M</v>
      </c>
      <c r="E193" s="135">
        <f>ORÇAMENTO!$G193</f>
        <v>67.000000000000014</v>
      </c>
      <c r="F193" s="136" t="s">
        <v>736</v>
      </c>
    </row>
    <row r="194" spans="1:6" s="54" customFormat="1" ht="39.6" x14ac:dyDescent="0.3">
      <c r="A194" s="133" t="str">
        <f>ORÇAMENTO!A194</f>
        <v>Serviço</v>
      </c>
      <c r="B194" s="134" t="str">
        <f>ORÇAMENTO!$B194</f>
        <v>8.3.1.10.</v>
      </c>
      <c r="C194" s="99" t="str">
        <f>ORÇAMENTO!$E194</f>
        <v>TUBO PVC, SERIE NORMAL, ESGOTO PREDIAL, DN 50 MM, FORNECIDO E INSTALADO EM RAMAL DE DESCARGA OU RAMAL DE ESGOTO SANITÁRIO. AF_08/2022</v>
      </c>
      <c r="D194" s="30" t="str">
        <f>ORÇAMENTO!$F194</f>
        <v>M</v>
      </c>
      <c r="E194" s="135">
        <f>ORÇAMENTO!$G194</f>
        <v>204.2000000000001</v>
      </c>
      <c r="F194" s="136" t="s">
        <v>737</v>
      </c>
    </row>
    <row r="195" spans="1:6" s="54" customFormat="1" ht="39.6" x14ac:dyDescent="0.3">
      <c r="A195" s="133" t="str">
        <f>ORÇAMENTO!A195</f>
        <v>Serviço</v>
      </c>
      <c r="B195" s="134" t="str">
        <f>ORÇAMENTO!$B195</f>
        <v>8.3.1.11.</v>
      </c>
      <c r="C195" s="99" t="str">
        <f>ORÇAMENTO!$E195</f>
        <v>TUBO PVC, SERIE NORMAL, ESGOTO PREDIAL, DN 50 MM, FORNECIDO E INSTALADO EM PRUMADA DE ESGOTO SANITÁRIO OU VENTILAÇÃO. AF_08/2022</v>
      </c>
      <c r="D195" s="30" t="str">
        <f>ORÇAMENTO!$F195</f>
        <v>M</v>
      </c>
      <c r="E195" s="135">
        <f>ORÇAMENTO!$G195</f>
        <v>80</v>
      </c>
      <c r="F195" s="136" t="s">
        <v>730</v>
      </c>
    </row>
    <row r="196" spans="1:6" s="54" customFormat="1" ht="39.6" x14ac:dyDescent="0.3">
      <c r="A196" s="133" t="str">
        <f>ORÇAMENTO!A196</f>
        <v>Serviço</v>
      </c>
      <c r="B196" s="134" t="str">
        <f>ORÇAMENTO!$B196</f>
        <v>8.3.1.12.</v>
      </c>
      <c r="C196" s="99" t="str">
        <f>ORÇAMENTO!$E196</f>
        <v>TUBO PVC, SERIE NORMAL, ESGOTO PREDIAL, DN 100 MM, FORNECIDO E INSTALADO EM RAMAL DE DESCARGA OU RAMAL DE ESGOTO SANITÁRIO. AF_08/2022</v>
      </c>
      <c r="D196" s="30" t="str">
        <f>ORÇAMENTO!$F196</f>
        <v>M</v>
      </c>
      <c r="E196" s="135">
        <f>ORÇAMENTO!$G196</f>
        <v>675.99999999999989</v>
      </c>
      <c r="F196" s="136" t="s">
        <v>738</v>
      </c>
    </row>
    <row r="197" spans="1:6" s="54" customFormat="1" x14ac:dyDescent="0.3">
      <c r="A197" s="133" t="str">
        <f>ORÇAMENTO!A197</f>
        <v>Nível 3</v>
      </c>
      <c r="B197" s="134" t="str">
        <f>ORÇAMENTO!$B197</f>
        <v>8.3.2.</v>
      </c>
      <c r="C197" s="99" t="str">
        <f>ORÇAMENTO!$E197</f>
        <v>ACESSÓRIOS/CAIXAS</v>
      </c>
      <c r="D197" s="30" t="str">
        <f>ORÇAMENTO!$F197</f>
        <v>-</v>
      </c>
      <c r="E197" s="135">
        <f>ORÇAMENTO!$G197</f>
        <v>0</v>
      </c>
      <c r="F197" s="136"/>
    </row>
    <row r="198" spans="1:6" s="54" customFormat="1" ht="39.6" x14ac:dyDescent="0.3">
      <c r="A198" s="133" t="str">
        <f>ORÇAMENTO!A198</f>
        <v>Serviço</v>
      </c>
      <c r="B198" s="134" t="str">
        <f>ORÇAMENTO!$B198</f>
        <v>8.3.2.1.</v>
      </c>
      <c r="C198" s="99" t="str">
        <f>ORÇAMENTO!$E198</f>
        <v>CAIXA ENTERRADA HIDRÁULICA RETANGULAR EM ALVENARIA COM TIJOLOS CERÂMICOS MACIÇOS, DIMENSÕES INTERNAS: 0,6X0,6X0,6 M PARA REDE DE ESGOTO. AF_12/2020</v>
      </c>
      <c r="D198" s="30" t="str">
        <f>ORÇAMENTO!$F198</f>
        <v>UN</v>
      </c>
      <c r="E198" s="135">
        <f>ORÇAMENTO!$G198</f>
        <v>120</v>
      </c>
      <c r="F198" s="136" t="s">
        <v>718</v>
      </c>
    </row>
    <row r="199" spans="1:6" s="54" customFormat="1" ht="39.6" x14ac:dyDescent="0.3">
      <c r="A199" s="133" t="str">
        <f>ORÇAMENTO!A199</f>
        <v>Serviço</v>
      </c>
      <c r="B199" s="134" t="str">
        <f>ORÇAMENTO!$B199</f>
        <v>8.3.2.2.</v>
      </c>
      <c r="C199" s="99" t="str">
        <f>ORÇAMENTO!$E199</f>
        <v>CAIXA SIFONADA, PVC, DN 100 X 100 X 50 MM, JUNTA ELÁSTICA, FORNECIDA E INSTALADA EM RAMAL DE DESCARGA OU EM RAMAL DE ESGOTO SANITÁRIO. AF_08/2022</v>
      </c>
      <c r="D199" s="30" t="str">
        <f>ORÇAMENTO!$F199</f>
        <v>UN</v>
      </c>
      <c r="E199" s="135">
        <f>ORÇAMENTO!$G199</f>
        <v>20</v>
      </c>
      <c r="F199" s="136" t="s">
        <v>714</v>
      </c>
    </row>
    <row r="200" spans="1:6" s="54" customFormat="1" ht="39.6" x14ac:dyDescent="0.3">
      <c r="A200" s="133" t="str">
        <f>ORÇAMENTO!A200</f>
        <v>Serviço</v>
      </c>
      <c r="B200" s="134" t="str">
        <f>ORÇAMENTO!$B200</f>
        <v>8.3.2.3.</v>
      </c>
      <c r="C200" s="99" t="str">
        <f>ORÇAMENTO!$E200</f>
        <v>RALO SIFONADO REDONDO, PVC, DN 100 X 40 MM, JUNTA SOLDÁVEL, FORNECIDO E INSTALADO EM RAMAL DE DESCARGA OU EM RAMAL DE ESGOTO SANITÁRIO. AF_08/2022</v>
      </c>
      <c r="D200" s="30" t="str">
        <f>ORÇAMENTO!$F200</f>
        <v>UN</v>
      </c>
      <c r="E200" s="135">
        <f>ORÇAMENTO!$G200</f>
        <v>20</v>
      </c>
      <c r="F200" s="136" t="s">
        <v>714</v>
      </c>
    </row>
    <row r="201" spans="1:6" s="54" customFormat="1" ht="39.6" x14ac:dyDescent="0.3">
      <c r="A201" s="133" t="str">
        <f>ORÇAMENTO!A201</f>
        <v>Serviço</v>
      </c>
      <c r="B201" s="134" t="str">
        <f>ORÇAMENTO!$B201</f>
        <v>8.3.2.4.</v>
      </c>
      <c r="C201" s="99" t="str">
        <f>ORÇAMENTO!$E201</f>
        <v>RALO SECO CÔNICO, PVC, DN 100 X 40 MM, JUNTA SOLDÁVEL, FORNECIDO E INSTALADO EM RAMAL DE DESCARGA OU EM RAMAL DE ESGOTO SANITÁRIO. AF_08/2022</v>
      </c>
      <c r="D201" s="30" t="str">
        <f>ORÇAMENTO!$F201</f>
        <v>UN</v>
      </c>
      <c r="E201" s="135">
        <f>ORÇAMENTO!$G201</f>
        <v>20</v>
      </c>
      <c r="F201" s="136" t="s">
        <v>714</v>
      </c>
    </row>
    <row r="202" spans="1:6" s="54" customFormat="1" ht="39.6" x14ac:dyDescent="0.3">
      <c r="A202" s="133" t="str">
        <f>ORÇAMENTO!A202</f>
        <v>Serviço</v>
      </c>
      <c r="B202" s="134" t="str">
        <f>ORÇAMENTO!$B202</f>
        <v>8.3.2.5.</v>
      </c>
      <c r="C202" s="99" t="str">
        <f>ORÇAMENTO!$E202</f>
        <v>CAIXA DE GORDURA SIMPLES (CAPACIDADE: 36 L), RETANGULAR, EM ALVENARIA COM BLOCOS DE CONCRETO, DIMENSÕES INTERNAS = 0,2X0,4 M, ALTURA INTERNA = 0,8 M. AF_12/2020</v>
      </c>
      <c r="D202" s="30" t="str">
        <f>ORÇAMENTO!$F202</f>
        <v>UN</v>
      </c>
      <c r="E202" s="135">
        <f>ORÇAMENTO!$G202</f>
        <v>20</v>
      </c>
      <c r="F202" s="136" t="s">
        <v>714</v>
      </c>
    </row>
    <row r="203" spans="1:6" s="54" customFormat="1" x14ac:dyDescent="0.3">
      <c r="A203" s="133" t="str">
        <f>ORÇAMENTO!A203</f>
        <v>Nível 3</v>
      </c>
      <c r="B203" s="134" t="str">
        <f>ORÇAMENTO!$B203</f>
        <v>8.3.3.</v>
      </c>
      <c r="C203" s="99" t="str">
        <f>ORÇAMENTO!$E203</f>
        <v>FOSSA E SUMIDOURO</v>
      </c>
      <c r="D203" s="30" t="str">
        <f>ORÇAMENTO!$F203</f>
        <v>-</v>
      </c>
      <c r="E203" s="135">
        <f>ORÇAMENTO!$G203</f>
        <v>0</v>
      </c>
      <c r="F203" s="136"/>
    </row>
    <row r="204" spans="1:6" s="54" customFormat="1" ht="26.4" x14ac:dyDescent="0.3">
      <c r="A204" s="133" t="str">
        <f>ORÇAMENTO!A204</f>
        <v>Serviço</v>
      </c>
      <c r="B204" s="134" t="str">
        <f>ORÇAMENTO!$B204</f>
        <v>8.3.3.1.</v>
      </c>
      <c r="C204" s="99" t="str">
        <f>ORÇAMENTO!$E204</f>
        <v>FOSSA SEPTICA - DN 120 x 250</v>
      </c>
      <c r="D204" s="30" t="str">
        <f>ORÇAMENTO!$F204</f>
        <v>UN</v>
      </c>
      <c r="E204" s="135">
        <f>ORÇAMENTO!$G204</f>
        <v>20</v>
      </c>
      <c r="F204" s="136" t="s">
        <v>714</v>
      </c>
    </row>
    <row r="205" spans="1:6" s="54" customFormat="1" ht="39.6" x14ac:dyDescent="0.3">
      <c r="A205" s="133" t="str">
        <f>ORÇAMENTO!A205</f>
        <v>Serviço</v>
      </c>
      <c r="B205" s="134" t="str">
        <f>ORÇAMENTO!$B205</f>
        <v>8.3.3.2.</v>
      </c>
      <c r="C205" s="99" t="str">
        <f>ORÇAMENTO!$E205</f>
        <v>SUMIDOURO CIRCULAR, EM CONCRETO PRÉ-MOLDADO, DIÂMETRO INTERNO = 1,88 M, ALTURA INTERNA = 2,00 M, ÁREA DE INFILTRAÇÃO: 13,1 M² (PARA 5 CONTRIBUINTES). AF_12/2020</v>
      </c>
      <c r="D205" s="30" t="str">
        <f>ORÇAMENTO!$F205</f>
        <v>UN</v>
      </c>
      <c r="E205" s="135">
        <f>ORÇAMENTO!$G205</f>
        <v>20</v>
      </c>
      <c r="F205" s="136" t="s">
        <v>714</v>
      </c>
    </row>
    <row r="206" spans="1:6" s="54" customFormat="1" x14ac:dyDescent="0.3">
      <c r="A206" s="133" t="str">
        <f>ORÇAMENTO!A206</f>
        <v>Nível 2</v>
      </c>
      <c r="B206" s="134" t="str">
        <f>ORÇAMENTO!$B206</f>
        <v>8.4.</v>
      </c>
      <c r="C206" s="99" t="str">
        <f>ORÇAMENTO!$E206</f>
        <v>APARELHOS, METAIS E BANCADAS</v>
      </c>
      <c r="D206" s="30" t="str">
        <f>ORÇAMENTO!$F206</f>
        <v>-</v>
      </c>
      <c r="E206" s="135">
        <f>ORÇAMENTO!$G206</f>
        <v>0</v>
      </c>
      <c r="F206" s="136"/>
    </row>
    <row r="207" spans="1:6" s="54" customFormat="1" ht="39.6" x14ac:dyDescent="0.3">
      <c r="A207" s="133" t="str">
        <f>ORÇAMENTO!A207</f>
        <v>Serviço</v>
      </c>
      <c r="B207" s="134" t="str">
        <f>ORÇAMENTO!$B207</f>
        <v>8.4.0.1.</v>
      </c>
      <c r="C207" s="99" t="str">
        <f>ORÇAMENTO!$E207</f>
        <v>VASO SANITÁRIO SIFONADO COM CAIXA ACOPLADA LOUÇA BRANCA, INCLUSO ENGATE FLEXÍVEL EM PLÁSTICO BRANCO, 1/2 X 40CM - FORNECIMENTO E INSTALAÇÃO. AF_01/2020</v>
      </c>
      <c r="D207" s="30" t="str">
        <f>ORÇAMENTO!$F207</f>
        <v>UN</v>
      </c>
      <c r="E207" s="135">
        <f>ORÇAMENTO!$G207</f>
        <v>20</v>
      </c>
      <c r="F207" s="136" t="s">
        <v>714</v>
      </c>
    </row>
    <row r="208" spans="1:6" s="54" customFormat="1" ht="66" x14ac:dyDescent="0.3">
      <c r="A208" s="133" t="str">
        <f>ORÇAMENTO!A208</f>
        <v>Serviço</v>
      </c>
      <c r="B208" s="134" t="str">
        <f>ORÇAMENTO!$B208</f>
        <v>8.4.0.2.</v>
      </c>
      <c r="C208" s="99" t="str">
        <f>ORÇAMENTO!$E208</f>
        <v>LAVATÓRIO LOUÇA BRANCA SUSPENSO, 29,5 X 39CM OU EQUIVALENTE, PADRÃO POPULAR, INCLUSO SIFÃO FLEXÍVEL EM PVC, VÁLVULA E ENGATE FLEXÍVEL 30CM EM PLÁSTICO E TORNEIRA CROMADA DE MESA, PADRÃO POPULAR - FORNECIMENTO E INSTALAÇÃO. AF_01/2020</v>
      </c>
      <c r="D208" s="30" t="str">
        <f>ORÇAMENTO!$F208</f>
        <v>UN</v>
      </c>
      <c r="E208" s="135">
        <f>ORÇAMENTO!$G208</f>
        <v>20</v>
      </c>
      <c r="F208" s="136" t="s">
        <v>714</v>
      </c>
    </row>
    <row r="209" spans="1:8" s="54" customFormat="1" ht="66" x14ac:dyDescent="0.3">
      <c r="A209" s="133" t="str">
        <f>ORÇAMENTO!A209</f>
        <v>Serviço</v>
      </c>
      <c r="B209" s="134" t="str">
        <f>ORÇAMENTO!$B209</f>
        <v>8.4.0.3.</v>
      </c>
      <c r="C209" s="99" t="str">
        <f>ORÇAMENTO!$E209</f>
        <v>BANCADA DE MÁRMORE SINTÉTICO 120 X 60CM, COM CUBA INTEGRADA, INCLUSO SIFÃO TIPO FLEXÍVEL EM PVC, VÁLVULA EM PLÁSTICO CROMADO TIPO AMERICANA E TORNEIRA CROMADA LONGA, DE PAREDE, PADRÃO POPULAR - FORNECIMENTO E INSTALAÇÃO. AF_01/2020</v>
      </c>
      <c r="D209" s="30" t="str">
        <f>ORÇAMENTO!$F209</f>
        <v>UN</v>
      </c>
      <c r="E209" s="135">
        <f>ORÇAMENTO!$G209</f>
        <v>14.400000000000004</v>
      </c>
      <c r="F209" s="136" t="s">
        <v>739</v>
      </c>
    </row>
    <row r="210" spans="1:8" s="54" customFormat="1" ht="39.6" x14ac:dyDescent="0.3">
      <c r="A210" s="133" t="str">
        <f>ORÇAMENTO!A210</f>
        <v>Serviço</v>
      </c>
      <c r="B210" s="134" t="str">
        <f>ORÇAMENTO!$B210</f>
        <v>8.4.0.4.</v>
      </c>
      <c r="C210" s="99" t="str">
        <f>ORÇAMENTO!$E210</f>
        <v>TANQUE DE LOUÇA BRANCA SUSPENSO, 18L OU EQUIVALENTE, INCLUSO SIFÃO TIPO GARRAFA EM PVC, VÁLVULA PLÁSTICA E TORNEIRA DE PLÁSTICO - FORNECIMENTO E INSTALAÇÃO. AF_01/2020</v>
      </c>
      <c r="D210" s="30" t="str">
        <f>ORÇAMENTO!$F210</f>
        <v>UN</v>
      </c>
      <c r="E210" s="135">
        <f>ORÇAMENTO!$G210</f>
        <v>20</v>
      </c>
      <c r="F210" s="136" t="s">
        <v>714</v>
      </c>
    </row>
    <row r="211" spans="1:8" s="54" customFormat="1" ht="26.4" x14ac:dyDescent="0.3">
      <c r="A211" s="133" t="str">
        <f>ORÇAMENTO!A211</f>
        <v>Serviço</v>
      </c>
      <c r="B211" s="134" t="str">
        <f>ORÇAMENTO!$B211</f>
        <v>8.4.0.5.</v>
      </c>
      <c r="C211" s="99" t="str">
        <f>ORÇAMENTO!$E211</f>
        <v>CHUVEIRO ELÉTRICO COMUM CORPO PLÁSTICO, TIPO DUCHA - FORNECIMENTO E INSTALAÇÃO. AF_01/2020</v>
      </c>
      <c r="D211" s="30" t="str">
        <f>ORÇAMENTO!$F211</f>
        <v>UN</v>
      </c>
      <c r="E211" s="135">
        <f>ORÇAMENTO!$G211</f>
        <v>20</v>
      </c>
      <c r="F211" s="136" t="s">
        <v>714</v>
      </c>
    </row>
    <row r="212" spans="1:8" s="54" customFormat="1" ht="26.4" x14ac:dyDescent="0.3">
      <c r="A212" s="133" t="str">
        <f>ORÇAMENTO!A212</f>
        <v>Serviço</v>
      </c>
      <c r="B212" s="134" t="str">
        <f>ORÇAMENTO!$B212</f>
        <v>8.4.0.6.</v>
      </c>
      <c r="C212" s="99" t="str">
        <f>ORÇAMENTO!$E212</f>
        <v>BANCADA/BANCA/PIA DE ACO INOXIDAVEL (AISI 430) COM 1 CUBA CENTRAL, COM VALVULA, ESCORREDOR DUPLO, DE *0,55 X 1,20* M</v>
      </c>
      <c r="D212" s="30" t="str">
        <f>ORÇAMENTO!$F212</f>
        <v>UN</v>
      </c>
      <c r="E212" s="135">
        <f>ORÇAMENTO!$G212</f>
        <v>20</v>
      </c>
      <c r="F212" s="136" t="s">
        <v>714</v>
      </c>
    </row>
    <row r="213" spans="1:8" s="54" customFormat="1" x14ac:dyDescent="0.3">
      <c r="A213" s="133" t="str">
        <f>ORÇAMENTO!A213</f>
        <v>Meta</v>
      </c>
      <c r="B213" s="134" t="str">
        <f>ORÇAMENTO!$B213</f>
        <v>9.</v>
      </c>
      <c r="C213" s="99" t="str">
        <f>ORÇAMENTO!$E213</f>
        <v>COMPLEMENTAÇÕES</v>
      </c>
      <c r="D213" s="30" t="str">
        <f>ORÇAMENTO!$F213</f>
        <v>-</v>
      </c>
      <c r="E213" s="135">
        <f>ORÇAMENTO!$G213</f>
        <v>0</v>
      </c>
      <c r="F213" s="136"/>
    </row>
    <row r="214" spans="1:8" s="54" customFormat="1" x14ac:dyDescent="0.3">
      <c r="A214" s="133" t="str">
        <f>ORÇAMENTO!A214</f>
        <v>Nível 2</v>
      </c>
      <c r="B214" s="134" t="str">
        <f>ORÇAMENTO!$B214</f>
        <v>9.1.</v>
      </c>
      <c r="C214" s="99" t="str">
        <f>ORÇAMENTO!$E214</f>
        <v>CALAFETE / LIMPEZA</v>
      </c>
      <c r="D214" s="30" t="str">
        <f>ORÇAMENTO!$F214</f>
        <v>-</v>
      </c>
      <c r="E214" s="135">
        <f>ORÇAMENTO!$G214</f>
        <v>0</v>
      </c>
      <c r="F214" s="136"/>
    </row>
    <row r="215" spans="1:8" s="54" customFormat="1" ht="26.4" x14ac:dyDescent="0.3">
      <c r="A215" s="133" t="str">
        <f>ORÇAMENTO!A215</f>
        <v>Serviço</v>
      </c>
      <c r="B215" s="134" t="str">
        <f>ORÇAMENTO!$B215</f>
        <v>9.1.0.1.</v>
      </c>
      <c r="C215" s="99" t="str">
        <f>ORÇAMENTO!$E215</f>
        <v>LIMPEZA DE PISO CERÂMICO OU PORCELANATO COM PANO ÚMIDO. AF_10/2025_PS</v>
      </c>
      <c r="D215" s="30" t="str">
        <f>ORÇAMENTO!$F215</f>
        <v>M2</v>
      </c>
      <c r="E215" s="135">
        <f>ORÇAMENTO!$G215</f>
        <v>974.80000000000007</v>
      </c>
      <c r="F215" s="136" t="s">
        <v>740</v>
      </c>
    </row>
    <row r="216" spans="1:8" s="54" customFormat="1" x14ac:dyDescent="0.3">
      <c r="A216" s="133">
        <f>ORÇAMENTO!A216</f>
        <v>0</v>
      </c>
      <c r="B216" s="134">
        <f>ORÇAMENTO!$B216</f>
        <v>0</v>
      </c>
      <c r="C216" s="99">
        <f>ORÇAMENTO!$E216</f>
        <v>0</v>
      </c>
      <c r="D216" s="30">
        <f>ORÇAMENTO!$F216</f>
        <v>0</v>
      </c>
      <c r="E216" s="135">
        <f>ORÇAMENTO!$G216</f>
        <v>0</v>
      </c>
      <c r="F216" s="136"/>
    </row>
    <row r="218" spans="1:8" x14ac:dyDescent="0.25">
      <c r="B218" s="259" t="str">
        <f>DADOS!$C$20</f>
        <v>SÃO DOMINGOS DO ARAGUAIA/PA</v>
      </c>
      <c r="C218" s="259"/>
      <c r="E218" s="199"/>
      <c r="F218" s="199"/>
    </row>
    <row r="219" spans="1:8" ht="13.8" x14ac:dyDescent="0.25">
      <c r="B219" s="2" t="s">
        <v>40</v>
      </c>
      <c r="E219" s="3" t="s">
        <v>41</v>
      </c>
      <c r="F219" s="1"/>
      <c r="G219" s="1"/>
      <c r="H219" s="1"/>
    </row>
    <row r="220" spans="1:8" ht="13.8" x14ac:dyDescent="0.25">
      <c r="E220" s="2" t="s">
        <v>33</v>
      </c>
      <c r="F220" s="50" t="str">
        <f>DADOS!$C$17</f>
        <v>CLAUDIO EDUARDO BARBOSA CUNHA</v>
      </c>
      <c r="G220" s="1"/>
      <c r="H220" s="1"/>
    </row>
    <row r="221" spans="1:8" ht="13.8" x14ac:dyDescent="0.25">
      <c r="B221" s="260">
        <f>DADOS!$C$7</f>
        <v>46094</v>
      </c>
      <c r="C221" s="260"/>
      <c r="E221" s="2" t="s">
        <v>34</v>
      </c>
      <c r="F221" s="50">
        <f>DADOS!$C$18</f>
        <v>2618350774</v>
      </c>
      <c r="G221" s="1"/>
      <c r="H221" s="1"/>
    </row>
    <row r="222" spans="1:8" ht="13.8" x14ac:dyDescent="0.25">
      <c r="B222" s="2" t="s">
        <v>42</v>
      </c>
      <c r="E222" s="2" t="s">
        <v>35</v>
      </c>
      <c r="F222" s="50" t="str">
        <f>DADOS!$C$19</f>
        <v>PA20261493420</v>
      </c>
      <c r="G222" s="1"/>
      <c r="H222" s="1"/>
    </row>
  </sheetData>
  <mergeCells count="10">
    <mergeCell ref="B5:F5"/>
    <mergeCell ref="B6:C6"/>
    <mergeCell ref="B218:C218"/>
    <mergeCell ref="E218:F218"/>
    <mergeCell ref="B221:C221"/>
    <mergeCell ref="B8:C8"/>
    <mergeCell ref="D8:E8"/>
    <mergeCell ref="B9:C9"/>
    <mergeCell ref="D9:E9"/>
    <mergeCell ref="B12:F12"/>
  </mergeCells>
  <conditionalFormatting sqref="B13:F216">
    <cfRule type="expression" dxfId="23" priority="1">
      <formula>$A13="Nível 4"</formula>
    </cfRule>
    <cfRule type="expression" dxfId="22" priority="2">
      <formula>$A13="Nível 3"</formula>
    </cfRule>
    <cfRule type="expression" dxfId="21" priority="3">
      <formula>$A13="Nível 2"</formula>
    </cfRule>
    <cfRule type="expression" dxfId="20" priority="4">
      <formula>$A13="Meta"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Header xml:space="preserve">&amp;C&amp;G
</oddHeader>
    <oddFooter>&amp;R&amp;P/&amp;N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47887-5665-4C4D-A3D8-E7EF29BAD52A}">
  <dimension ref="A1:S43"/>
  <sheetViews>
    <sheetView showGridLines="0" view="pageBreakPreview" topLeftCell="A4" zoomScale="85" zoomScaleNormal="85" zoomScaleSheetLayoutView="85" workbookViewId="0">
      <selection activeCell="Q24" sqref="Q24"/>
    </sheetView>
  </sheetViews>
  <sheetFormatPr defaultColWidth="8.88671875" defaultRowHeight="13.2" x14ac:dyDescent="0.25"/>
  <cols>
    <col min="1" max="1" width="13.109375" style="3" bestFit="1" customWidth="1"/>
    <col min="2" max="2" width="7.109375" style="3" customWidth="1"/>
    <col min="3" max="3" width="14.5546875" style="3" customWidth="1"/>
    <col min="4" max="4" width="12" style="3" customWidth="1"/>
    <col min="5" max="5" width="11" style="3" customWidth="1"/>
    <col min="6" max="6" width="13.109375" style="3" bestFit="1" customWidth="1"/>
    <col min="7" max="7" width="10.6640625" style="3" customWidth="1"/>
    <col min="8" max="9" width="11.44140625" style="3" bestFit="1" customWidth="1"/>
    <col min="10" max="19" width="13.109375" style="3" bestFit="1" customWidth="1"/>
    <col min="20" max="16384" width="8.88671875" style="3"/>
  </cols>
  <sheetData>
    <row r="1" spans="1:19" x14ac:dyDescent="0.25">
      <c r="A1" s="51"/>
      <c r="B1" s="176" t="s">
        <v>82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</row>
    <row r="2" spans="1:19" x14ac:dyDescent="0.25">
      <c r="A2" s="51"/>
      <c r="B2" s="178" t="s">
        <v>47</v>
      </c>
      <c r="C2" s="178"/>
      <c r="D2" s="178"/>
      <c r="E2" s="178"/>
    </row>
    <row r="4" spans="1:19" x14ac:dyDescent="0.25">
      <c r="B4" s="179" t="s">
        <v>2</v>
      </c>
      <c r="C4" s="180"/>
      <c r="D4" s="179" t="s">
        <v>3</v>
      </c>
      <c r="E4" s="180"/>
      <c r="F4" s="181" t="s">
        <v>4</v>
      </c>
      <c r="G4" s="178"/>
      <c r="H4" s="178"/>
      <c r="I4" s="178"/>
      <c r="J4" s="178"/>
      <c r="K4" s="178"/>
      <c r="L4" s="178"/>
      <c r="M4" s="182"/>
      <c r="N4" s="4" t="s">
        <v>81</v>
      </c>
      <c r="S4" s="51"/>
    </row>
    <row r="5" spans="1:19" x14ac:dyDescent="0.25">
      <c r="B5" s="160" t="str">
        <f>DADOS!C5</f>
        <v>SDA.2612</v>
      </c>
      <c r="C5" s="161"/>
      <c r="D5" s="160" t="str">
        <f>DADOS!C6</f>
        <v>A</v>
      </c>
      <c r="E5" s="161"/>
      <c r="F5" s="162" t="str">
        <f>DADOS!C3</f>
        <v>CONSTRUÇÃO DE 20 CASAS TÉRREAS - PROGRAMA MINHA CASA MINHA VIDA - 2A ETAPA</v>
      </c>
      <c r="G5" s="163"/>
      <c r="H5" s="163"/>
      <c r="I5" s="163"/>
      <c r="J5" s="163"/>
      <c r="K5" s="163"/>
      <c r="L5" s="163"/>
      <c r="M5" s="164"/>
      <c r="N5" s="162" t="str">
        <f>DADOS!C4</f>
        <v>RESIDENCIAL PARANÁ - SÃO DOMINGOS DO ARAGUAIA</v>
      </c>
      <c r="O5" s="163"/>
      <c r="P5" s="163"/>
      <c r="Q5" s="163"/>
      <c r="R5" s="163"/>
      <c r="S5" s="164"/>
    </row>
    <row r="7" spans="1:19" x14ac:dyDescent="0.25">
      <c r="B7" s="170" t="s">
        <v>22</v>
      </c>
      <c r="C7" s="171" t="s">
        <v>25</v>
      </c>
      <c r="D7" s="172"/>
      <c r="E7" s="173"/>
      <c r="F7" s="174" t="s">
        <v>135</v>
      </c>
      <c r="G7" s="175" t="s">
        <v>79</v>
      </c>
      <c r="H7" s="58">
        <v>1</v>
      </c>
      <c r="I7" s="58">
        <v>2</v>
      </c>
      <c r="J7" s="58">
        <v>3</v>
      </c>
      <c r="K7" s="58">
        <v>4</v>
      </c>
      <c r="L7" s="58">
        <v>5</v>
      </c>
      <c r="M7" s="58">
        <v>6</v>
      </c>
      <c r="N7" s="58">
        <v>7</v>
      </c>
      <c r="O7" s="58">
        <v>8</v>
      </c>
      <c r="P7" s="58">
        <v>9</v>
      </c>
      <c r="Q7" s="58">
        <v>10</v>
      </c>
      <c r="R7" s="58">
        <v>11</v>
      </c>
      <c r="S7" s="58">
        <v>12</v>
      </c>
    </row>
    <row r="8" spans="1:19" ht="25.2" customHeight="1" x14ac:dyDescent="0.25">
      <c r="B8" s="170"/>
      <c r="C8" s="171"/>
      <c r="D8" s="172"/>
      <c r="E8" s="173"/>
      <c r="F8" s="174"/>
      <c r="G8" s="175"/>
      <c r="H8" s="59">
        <v>46296</v>
      </c>
      <c r="I8" s="59">
        <v>46327</v>
      </c>
      <c r="J8" s="59">
        <v>46357</v>
      </c>
      <c r="K8" s="59">
        <v>46388</v>
      </c>
      <c r="L8" s="59">
        <v>46419</v>
      </c>
      <c r="M8" s="59">
        <v>46447</v>
      </c>
      <c r="N8" s="59">
        <v>46478</v>
      </c>
      <c r="O8" s="59">
        <v>46508</v>
      </c>
      <c r="P8" s="59">
        <v>46539</v>
      </c>
      <c r="Q8" s="59">
        <v>46569</v>
      </c>
      <c r="R8" s="59">
        <v>46600</v>
      </c>
      <c r="S8" s="59">
        <v>46631</v>
      </c>
    </row>
    <row r="9" spans="1:19" x14ac:dyDescent="0.25">
      <c r="A9" s="67">
        <f>SUM(H9:S9)</f>
        <v>1.0000000000000002</v>
      </c>
      <c r="B9" s="165">
        <v>1</v>
      </c>
      <c r="C9" s="166" t="str">
        <f>ORÇAMENTO!E13</f>
        <v>SERVIÇOS PRELIMINARES</v>
      </c>
      <c r="D9" s="167"/>
      <c r="E9" s="168"/>
      <c r="F9" s="169">
        <f>ORÇAMENTO!K13</f>
        <v>190468.23</v>
      </c>
      <c r="G9" s="60" t="s">
        <v>80</v>
      </c>
      <c r="H9" s="62">
        <v>0.58536709562314737</v>
      </c>
      <c r="I9" s="62">
        <v>6.5468353322660947E-2</v>
      </c>
      <c r="J9" s="62">
        <v>0.10911392220443492</v>
      </c>
      <c r="K9" s="62">
        <v>0.10911392220443492</v>
      </c>
      <c r="L9" s="62">
        <v>8.7291137763547938E-2</v>
      </c>
      <c r="M9" s="62">
        <v>4.3645568881773969E-2</v>
      </c>
      <c r="N9" s="62"/>
      <c r="O9" s="62"/>
      <c r="P9" s="62"/>
      <c r="Q9" s="62"/>
      <c r="R9" s="62"/>
      <c r="S9" s="64"/>
    </row>
    <row r="10" spans="1:19" x14ac:dyDescent="0.25">
      <c r="A10" s="68">
        <f>SUM(H10:S10)-F9</f>
        <v>0</v>
      </c>
      <c r="B10" s="165"/>
      <c r="C10" s="166"/>
      <c r="D10" s="167"/>
      <c r="E10" s="168"/>
      <c r="F10" s="169"/>
      <c r="G10" s="61" t="s">
        <v>136</v>
      </c>
      <c r="H10" s="65">
        <f>H9*$F9</f>
        <v>111493.83460358164</v>
      </c>
      <c r="I10" s="65">
        <f t="shared" ref="I10:M10" si="0">I9*$F9</f>
        <v>12469.64137838185</v>
      </c>
      <c r="J10" s="65">
        <f t="shared" si="0"/>
        <v>20782.735630636416</v>
      </c>
      <c r="K10" s="65">
        <f t="shared" si="0"/>
        <v>20782.735630636416</v>
      </c>
      <c r="L10" s="65">
        <f t="shared" si="0"/>
        <v>16626.188504509137</v>
      </c>
      <c r="M10" s="65">
        <f t="shared" si="0"/>
        <v>8313.0942522545683</v>
      </c>
      <c r="N10" s="65"/>
      <c r="O10" s="65"/>
      <c r="P10" s="65"/>
      <c r="Q10" s="65"/>
      <c r="R10" s="65"/>
      <c r="S10" s="65"/>
    </row>
    <row r="11" spans="1:19" x14ac:dyDescent="0.25">
      <c r="A11" s="67">
        <f t="shared" ref="A11" si="1">SUM(H11:S11)</f>
        <v>1</v>
      </c>
      <c r="B11" s="165">
        <v>2</v>
      </c>
      <c r="C11" s="166" t="str">
        <f>ORÇAMENTO!E25</f>
        <v>FUNDAÇÕES E CONTENÇÕES</v>
      </c>
      <c r="D11" s="167"/>
      <c r="E11" s="168"/>
      <c r="F11" s="169">
        <f>ORÇAMENTO!K25</f>
        <v>337583.2</v>
      </c>
      <c r="G11" s="60" t="s">
        <v>80</v>
      </c>
      <c r="H11" s="62">
        <v>0.25</v>
      </c>
      <c r="I11" s="63">
        <v>0.25</v>
      </c>
      <c r="J11" s="63">
        <v>0.25</v>
      </c>
      <c r="K11" s="63">
        <v>0.25</v>
      </c>
      <c r="L11" s="63"/>
      <c r="M11" s="63"/>
      <c r="N11" s="63"/>
      <c r="O11" s="63"/>
      <c r="P11" s="63"/>
      <c r="Q11" s="63"/>
      <c r="R11" s="63"/>
      <c r="S11" s="64"/>
    </row>
    <row r="12" spans="1:19" x14ac:dyDescent="0.25">
      <c r="A12" s="68">
        <f t="shared" ref="A12" si="2">SUM(H12:S12)-F11</f>
        <v>0</v>
      </c>
      <c r="B12" s="165"/>
      <c r="C12" s="166"/>
      <c r="D12" s="167"/>
      <c r="E12" s="168"/>
      <c r="F12" s="169"/>
      <c r="G12" s="61" t="s">
        <v>136</v>
      </c>
      <c r="H12" s="65">
        <f>H11*$F11</f>
        <v>84395.8</v>
      </c>
      <c r="I12" s="65">
        <f t="shared" ref="I12" si="3">I11*$F11</f>
        <v>84395.8</v>
      </c>
      <c r="J12" s="65">
        <f t="shared" ref="J12" si="4">J11*$F11</f>
        <v>84395.8</v>
      </c>
      <c r="K12" s="65">
        <f t="shared" ref="K12" si="5">K11*$F11</f>
        <v>84395.8</v>
      </c>
      <c r="L12" s="65"/>
      <c r="M12" s="65"/>
      <c r="N12" s="65"/>
      <c r="O12" s="65"/>
      <c r="P12" s="65"/>
      <c r="Q12" s="65"/>
      <c r="R12" s="65"/>
      <c r="S12" s="66"/>
    </row>
    <row r="13" spans="1:19" x14ac:dyDescent="0.25">
      <c r="A13" s="67">
        <f t="shared" ref="A13:A25" si="6">SUM(H13:S13)</f>
        <v>1</v>
      </c>
      <c r="B13" s="165">
        <v>3</v>
      </c>
      <c r="C13" s="166" t="str">
        <f>ORÇAMENTO!E30</f>
        <v>SUPERESTRUTURA</v>
      </c>
      <c r="D13" s="167"/>
      <c r="E13" s="168"/>
      <c r="F13" s="169">
        <f>ORÇAMENTO!K30</f>
        <v>309208.8</v>
      </c>
      <c r="G13" s="60" t="s">
        <v>80</v>
      </c>
      <c r="H13" s="62">
        <v>0.25</v>
      </c>
      <c r="I13" s="63">
        <v>0.25</v>
      </c>
      <c r="J13" s="63">
        <v>0.25</v>
      </c>
      <c r="K13" s="63">
        <v>0.25</v>
      </c>
      <c r="L13" s="63"/>
      <c r="M13" s="63"/>
      <c r="N13" s="63"/>
      <c r="O13" s="63"/>
      <c r="P13" s="63"/>
      <c r="Q13" s="63"/>
      <c r="R13" s="63"/>
      <c r="S13" s="64"/>
    </row>
    <row r="14" spans="1:19" x14ac:dyDescent="0.25">
      <c r="A14" s="68">
        <f t="shared" ref="A14:A26" si="7">SUM(H14:S14)-F13</f>
        <v>0</v>
      </c>
      <c r="B14" s="165"/>
      <c r="C14" s="166"/>
      <c r="D14" s="167"/>
      <c r="E14" s="168"/>
      <c r="F14" s="169"/>
      <c r="G14" s="61" t="s">
        <v>136</v>
      </c>
      <c r="H14" s="65">
        <f>H13*$F13</f>
        <v>77302.2</v>
      </c>
      <c r="I14" s="65">
        <f t="shared" ref="I14" si="8">I13*$F13</f>
        <v>77302.2</v>
      </c>
      <c r="J14" s="65">
        <f t="shared" ref="J14" si="9">J13*$F13</f>
        <v>77302.2</v>
      </c>
      <c r="K14" s="65">
        <f t="shared" ref="K14" si="10">K13*$F13</f>
        <v>77302.2</v>
      </c>
      <c r="L14" s="65"/>
      <c r="M14" s="65"/>
      <c r="N14" s="65"/>
      <c r="O14" s="65"/>
      <c r="P14" s="65"/>
      <c r="Q14" s="65"/>
      <c r="R14" s="65"/>
      <c r="S14" s="66"/>
    </row>
    <row r="15" spans="1:19" x14ac:dyDescent="0.25">
      <c r="A15" s="67">
        <f t="shared" si="6"/>
        <v>1</v>
      </c>
      <c r="B15" s="165">
        <v>4</v>
      </c>
      <c r="C15" s="166" t="str">
        <f>ORÇAMENTO!E44</f>
        <v>PAREDES E PAINÉIS</v>
      </c>
      <c r="D15" s="167"/>
      <c r="E15" s="168"/>
      <c r="F15" s="169">
        <f>ORÇAMENTO!K44</f>
        <v>474682</v>
      </c>
      <c r="G15" s="60" t="s">
        <v>80</v>
      </c>
      <c r="H15" s="62"/>
      <c r="I15" s="62">
        <v>0.25</v>
      </c>
      <c r="J15" s="63">
        <v>0.25</v>
      </c>
      <c r="K15" s="63">
        <v>0.25</v>
      </c>
      <c r="L15" s="63">
        <v>0.25</v>
      </c>
      <c r="M15" s="63"/>
      <c r="N15" s="63"/>
      <c r="O15" s="63"/>
      <c r="P15" s="63"/>
      <c r="Q15" s="63"/>
      <c r="R15" s="63"/>
      <c r="S15" s="64"/>
    </row>
    <row r="16" spans="1:19" x14ac:dyDescent="0.25">
      <c r="A16" s="68">
        <f t="shared" si="7"/>
        <v>0</v>
      </c>
      <c r="B16" s="165"/>
      <c r="C16" s="166"/>
      <c r="D16" s="167"/>
      <c r="E16" s="168"/>
      <c r="F16" s="169"/>
      <c r="G16" s="61" t="s">
        <v>136</v>
      </c>
      <c r="H16" s="65"/>
      <c r="I16" s="65">
        <f>I15*$F15</f>
        <v>118670.5</v>
      </c>
      <c r="J16" s="65">
        <f t="shared" ref="J16" si="11">J15*$F15</f>
        <v>118670.5</v>
      </c>
      <c r="K16" s="65">
        <f t="shared" ref="K16" si="12">K15*$F15</f>
        <v>118670.5</v>
      </c>
      <c r="L16" s="65">
        <f t="shared" ref="L16" si="13">L15*$F15</f>
        <v>118670.5</v>
      </c>
      <c r="M16" s="65"/>
      <c r="N16" s="65"/>
      <c r="O16" s="65"/>
      <c r="P16" s="65"/>
      <c r="Q16" s="65"/>
      <c r="R16" s="65"/>
      <c r="S16" s="66"/>
    </row>
    <row r="17" spans="1:19" x14ac:dyDescent="0.25">
      <c r="A17" s="67">
        <f t="shared" si="6"/>
        <v>1</v>
      </c>
      <c r="B17" s="165">
        <v>5</v>
      </c>
      <c r="C17" s="166" t="str">
        <f>ORÇAMENTO!E56</f>
        <v>COBERTURA E PROTEÇÕES</v>
      </c>
      <c r="D17" s="167"/>
      <c r="E17" s="168"/>
      <c r="F17" s="169">
        <f>ORÇAMENTO!K56</f>
        <v>343327.2</v>
      </c>
      <c r="G17" s="60" t="s">
        <v>80</v>
      </c>
      <c r="H17" s="62"/>
      <c r="I17" s="62">
        <v>0.25</v>
      </c>
      <c r="J17" s="63">
        <v>0.25</v>
      </c>
      <c r="K17" s="63">
        <v>0.25</v>
      </c>
      <c r="L17" s="63">
        <v>0.25</v>
      </c>
      <c r="M17" s="63"/>
      <c r="N17" s="63"/>
      <c r="O17" s="63"/>
      <c r="P17" s="63"/>
      <c r="Q17" s="63"/>
      <c r="R17" s="63"/>
      <c r="S17" s="64"/>
    </row>
    <row r="18" spans="1:19" x14ac:dyDescent="0.25">
      <c r="A18" s="68">
        <f t="shared" si="7"/>
        <v>0</v>
      </c>
      <c r="B18" s="165"/>
      <c r="C18" s="166"/>
      <c r="D18" s="167"/>
      <c r="E18" s="168"/>
      <c r="F18" s="169"/>
      <c r="G18" s="61" t="s">
        <v>136</v>
      </c>
      <c r="H18" s="65"/>
      <c r="I18" s="65">
        <f>I17*$F17</f>
        <v>85831.8</v>
      </c>
      <c r="J18" s="65">
        <f t="shared" ref="J18" si="14">J17*$F17</f>
        <v>85831.8</v>
      </c>
      <c r="K18" s="65">
        <f t="shared" ref="K18" si="15">K17*$F17</f>
        <v>85831.8</v>
      </c>
      <c r="L18" s="65">
        <f t="shared" ref="L18" si="16">L17*$F17</f>
        <v>85831.8</v>
      </c>
      <c r="M18" s="65"/>
      <c r="N18" s="65"/>
      <c r="O18" s="65"/>
      <c r="P18" s="65"/>
      <c r="Q18" s="65"/>
      <c r="R18" s="65"/>
      <c r="S18" s="66"/>
    </row>
    <row r="19" spans="1:19" x14ac:dyDescent="0.25">
      <c r="A19" s="68"/>
      <c r="B19" s="165">
        <v>6</v>
      </c>
      <c r="C19" s="166" t="str">
        <f>ORÇAMENTO!E62</f>
        <v>REVESTIMENTOS</v>
      </c>
      <c r="D19" s="167"/>
      <c r="E19" s="168"/>
      <c r="F19" s="169">
        <f>ORÇAMENTO!K62</f>
        <v>482784.4</v>
      </c>
      <c r="G19" s="60" t="s">
        <v>80</v>
      </c>
      <c r="H19" s="62"/>
      <c r="I19" s="62">
        <v>0.25</v>
      </c>
      <c r="J19" s="63">
        <v>0.25</v>
      </c>
      <c r="K19" s="63">
        <v>0.25</v>
      </c>
      <c r="L19" s="63">
        <v>0.25</v>
      </c>
      <c r="M19" s="63"/>
      <c r="N19" s="63"/>
      <c r="O19" s="63"/>
      <c r="P19" s="63"/>
      <c r="Q19" s="63"/>
      <c r="R19" s="63"/>
      <c r="S19" s="64"/>
    </row>
    <row r="20" spans="1:19" x14ac:dyDescent="0.25">
      <c r="A20" s="68"/>
      <c r="B20" s="165"/>
      <c r="C20" s="166"/>
      <c r="D20" s="167"/>
      <c r="E20" s="168"/>
      <c r="F20" s="169"/>
      <c r="G20" s="61" t="s">
        <v>136</v>
      </c>
      <c r="H20" s="65"/>
      <c r="I20" s="65">
        <f>I19*$F19</f>
        <v>120696.1</v>
      </c>
      <c r="J20" s="65">
        <f t="shared" ref="J20" si="17">J19*$F19</f>
        <v>120696.1</v>
      </c>
      <c r="K20" s="65">
        <f t="shared" ref="K20" si="18">K19*$F19</f>
        <v>120696.1</v>
      </c>
      <c r="L20" s="65">
        <f t="shared" ref="L20" si="19">L19*$F19</f>
        <v>120696.1</v>
      </c>
      <c r="M20" s="65"/>
      <c r="N20" s="65"/>
      <c r="O20" s="65"/>
      <c r="P20" s="65"/>
      <c r="Q20" s="65"/>
      <c r="R20" s="65"/>
      <c r="S20" s="66"/>
    </row>
    <row r="21" spans="1:19" x14ac:dyDescent="0.25">
      <c r="A21" s="68"/>
      <c r="B21" s="165">
        <v>7</v>
      </c>
      <c r="C21" s="166" t="str">
        <f>ORÇAMENTO!E94</f>
        <v>PAVIMENTAÇÕES</v>
      </c>
      <c r="D21" s="167"/>
      <c r="E21" s="168"/>
      <c r="F21" s="169">
        <f>ORÇAMENTO!K94</f>
        <v>342557.2</v>
      </c>
      <c r="G21" s="60" t="s">
        <v>80</v>
      </c>
      <c r="H21" s="62"/>
      <c r="I21" s="63"/>
      <c r="J21" s="62">
        <v>0.25</v>
      </c>
      <c r="K21" s="63">
        <v>0.25</v>
      </c>
      <c r="L21" s="63">
        <v>0.25</v>
      </c>
      <c r="M21" s="63">
        <v>0.25</v>
      </c>
      <c r="N21" s="63"/>
      <c r="O21" s="63"/>
      <c r="P21" s="63"/>
      <c r="Q21" s="63"/>
      <c r="R21" s="63"/>
      <c r="S21" s="64"/>
    </row>
    <row r="22" spans="1:19" x14ac:dyDescent="0.25">
      <c r="A22" s="68"/>
      <c r="B22" s="165"/>
      <c r="C22" s="166"/>
      <c r="D22" s="167"/>
      <c r="E22" s="168"/>
      <c r="F22" s="169"/>
      <c r="G22" s="61" t="s">
        <v>136</v>
      </c>
      <c r="H22" s="65"/>
      <c r="I22" s="65"/>
      <c r="J22" s="65">
        <f>J21*$F21</f>
        <v>85639.3</v>
      </c>
      <c r="K22" s="65">
        <f t="shared" ref="K22" si="20">K21*$F21</f>
        <v>85639.3</v>
      </c>
      <c r="L22" s="65">
        <f t="shared" ref="L22" si="21">L21*$F21</f>
        <v>85639.3</v>
      </c>
      <c r="M22" s="65">
        <f t="shared" ref="M22" si="22">M21*$F21</f>
        <v>85639.3</v>
      </c>
      <c r="N22" s="65"/>
      <c r="O22" s="65"/>
      <c r="P22" s="65"/>
      <c r="Q22" s="65"/>
      <c r="R22" s="65"/>
      <c r="S22" s="66"/>
    </row>
    <row r="23" spans="1:19" x14ac:dyDescent="0.25">
      <c r="A23" s="68"/>
      <c r="B23" s="165">
        <v>8</v>
      </c>
      <c r="C23" s="166" t="str">
        <f>ORÇAMENTO!E112</f>
        <v>INSTALAÇÕES</v>
      </c>
      <c r="D23" s="167"/>
      <c r="E23" s="168"/>
      <c r="F23" s="169">
        <f>ORÇAMENTO!K112</f>
        <v>626624.80000000005</v>
      </c>
      <c r="G23" s="60" t="s">
        <v>80</v>
      </c>
      <c r="H23" s="62"/>
      <c r="I23" s="63"/>
      <c r="J23" s="62">
        <v>0.25</v>
      </c>
      <c r="K23" s="63">
        <v>0.25</v>
      </c>
      <c r="L23" s="63">
        <v>0.25</v>
      </c>
      <c r="M23" s="63">
        <v>0.25</v>
      </c>
      <c r="N23" s="63"/>
      <c r="O23" s="63"/>
      <c r="P23" s="63"/>
      <c r="Q23" s="63"/>
      <c r="R23" s="63"/>
      <c r="S23" s="64"/>
    </row>
    <row r="24" spans="1:19" x14ac:dyDescent="0.25">
      <c r="A24" s="68"/>
      <c r="B24" s="165"/>
      <c r="C24" s="166"/>
      <c r="D24" s="167"/>
      <c r="E24" s="168"/>
      <c r="F24" s="169"/>
      <c r="G24" s="61" t="s">
        <v>136</v>
      </c>
      <c r="H24" s="65"/>
      <c r="I24" s="65"/>
      <c r="J24" s="65">
        <f>J23*$F23</f>
        <v>156656.20000000001</v>
      </c>
      <c r="K24" s="65">
        <f t="shared" ref="K24" si="23">K23*$F23</f>
        <v>156656.20000000001</v>
      </c>
      <c r="L24" s="65">
        <f t="shared" ref="L24" si="24">L23*$F23</f>
        <v>156656.20000000001</v>
      </c>
      <c r="M24" s="65">
        <f t="shared" ref="M24" si="25">M23*$F23</f>
        <v>156656.20000000001</v>
      </c>
      <c r="N24" s="65"/>
      <c r="O24" s="65"/>
      <c r="P24" s="65"/>
      <c r="Q24" s="65"/>
      <c r="R24" s="65"/>
      <c r="S24" s="66"/>
    </row>
    <row r="25" spans="1:19" x14ac:dyDescent="0.25">
      <c r="A25" s="67">
        <f t="shared" si="6"/>
        <v>1</v>
      </c>
      <c r="B25" s="165">
        <v>9</v>
      </c>
      <c r="C25" s="166" t="str">
        <f>ORÇAMENTO!E213</f>
        <v>COMPLEMENTAÇÕES</v>
      </c>
      <c r="D25" s="167"/>
      <c r="E25" s="168"/>
      <c r="F25" s="169">
        <f>ORÇAMENTO!K213</f>
        <v>5361.4</v>
      </c>
      <c r="G25" s="60" t="s">
        <v>80</v>
      </c>
      <c r="H25" s="62"/>
      <c r="I25" s="63"/>
      <c r="J25" s="62">
        <v>0.25</v>
      </c>
      <c r="K25" s="63">
        <v>0.25</v>
      </c>
      <c r="L25" s="63">
        <v>0.25</v>
      </c>
      <c r="M25" s="63">
        <v>0.25</v>
      </c>
      <c r="N25" s="63"/>
      <c r="O25" s="63"/>
      <c r="P25" s="63"/>
      <c r="Q25" s="63"/>
      <c r="R25" s="63"/>
      <c r="S25" s="64"/>
    </row>
    <row r="26" spans="1:19" x14ac:dyDescent="0.25">
      <c r="A26" s="68">
        <f t="shared" si="7"/>
        <v>0</v>
      </c>
      <c r="B26" s="165"/>
      <c r="C26" s="166"/>
      <c r="D26" s="167"/>
      <c r="E26" s="168"/>
      <c r="F26" s="169"/>
      <c r="G26" s="61" t="s">
        <v>136</v>
      </c>
      <c r="H26" s="65"/>
      <c r="I26" s="65"/>
      <c r="J26" s="65">
        <f>J25*$F25</f>
        <v>1340.35</v>
      </c>
      <c r="K26" s="65">
        <f t="shared" ref="K26" si="26">K25*$F25</f>
        <v>1340.35</v>
      </c>
      <c r="L26" s="65">
        <f t="shared" ref="L26" si="27">L25*$F25</f>
        <v>1340.35</v>
      </c>
      <c r="M26" s="65">
        <f t="shared" ref="M26" si="28">M25*$F25</f>
        <v>1340.35</v>
      </c>
      <c r="N26" s="65"/>
      <c r="O26" s="65"/>
      <c r="P26" s="65"/>
      <c r="Q26" s="65"/>
      <c r="R26" s="65"/>
      <c r="S26" s="66"/>
    </row>
    <row r="27" spans="1:19" ht="5.4" customHeight="1" x14ac:dyDescent="0.25">
      <c r="B27" s="183"/>
      <c r="C27" s="184"/>
      <c r="D27" s="184"/>
      <c r="E27" s="184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6"/>
    </row>
    <row r="28" spans="1:19" x14ac:dyDescent="0.25">
      <c r="B28" s="2" t="s">
        <v>137</v>
      </c>
      <c r="C28" s="187">
        <f>F9+F11+F13++F15+F17+F19+F21+F23+F25</f>
        <v>3112597.23</v>
      </c>
      <c r="D28" s="187"/>
      <c r="E28" s="188" t="s">
        <v>138</v>
      </c>
      <c r="F28" s="191" t="s">
        <v>139</v>
      </c>
      <c r="G28" s="192"/>
      <c r="H28" s="141">
        <f>H31/$C$28</f>
        <v>8.7769735181439337E-2</v>
      </c>
      <c r="I28" s="141">
        <f t="shared" ref="I28:S28" si="29">I31/$C$28</f>
        <v>0.16043387707390008</v>
      </c>
      <c r="J28" s="141">
        <f t="shared" si="29"/>
        <v>0.24137880044011878</v>
      </c>
      <c r="K28" s="141">
        <f t="shared" si="29"/>
        <v>0.24137880044011878</v>
      </c>
      <c r="L28" s="141">
        <f t="shared" si="29"/>
        <v>0.18809386349820442</v>
      </c>
      <c r="M28" s="141">
        <f t="shared" si="29"/>
        <v>8.0944923366218696E-2</v>
      </c>
      <c r="N28" s="141">
        <f t="shared" si="29"/>
        <v>0</v>
      </c>
      <c r="O28" s="141">
        <f t="shared" si="29"/>
        <v>0</v>
      </c>
      <c r="P28" s="141">
        <f t="shared" si="29"/>
        <v>0</v>
      </c>
      <c r="Q28" s="141">
        <f t="shared" si="29"/>
        <v>0</v>
      </c>
      <c r="R28" s="141">
        <f t="shared" si="29"/>
        <v>0</v>
      </c>
      <c r="S28" s="142">
        <f t="shared" si="29"/>
        <v>0</v>
      </c>
    </row>
    <row r="29" spans="1:19" x14ac:dyDescent="0.25">
      <c r="E29" s="189"/>
      <c r="F29" s="193" t="s">
        <v>140</v>
      </c>
      <c r="G29" s="194"/>
      <c r="H29" s="69">
        <f>H31-H30</f>
        <v>272912.04460358166</v>
      </c>
      <c r="I29" s="69">
        <f t="shared" ref="I29:S29" si="30">I31-I30</f>
        <v>498843.03137838189</v>
      </c>
      <c r="J29" s="69">
        <f t="shared" si="30"/>
        <v>750533.35563063645</v>
      </c>
      <c r="K29" s="69">
        <f t="shared" si="30"/>
        <v>750533.34563063644</v>
      </c>
      <c r="L29" s="69">
        <f t="shared" si="30"/>
        <v>584848.08850450919</v>
      </c>
      <c r="M29" s="69">
        <f t="shared" si="30"/>
        <v>251690.31425225458</v>
      </c>
      <c r="N29" s="69">
        <f t="shared" si="30"/>
        <v>0</v>
      </c>
      <c r="O29" s="69">
        <f t="shared" si="30"/>
        <v>0</v>
      </c>
      <c r="P29" s="69">
        <f t="shared" si="30"/>
        <v>0</v>
      </c>
      <c r="Q29" s="69">
        <f t="shared" si="30"/>
        <v>0</v>
      </c>
      <c r="R29" s="69">
        <f t="shared" si="30"/>
        <v>0</v>
      </c>
      <c r="S29" s="143">
        <f t="shared" si="30"/>
        <v>0</v>
      </c>
    </row>
    <row r="30" spans="1:19" x14ac:dyDescent="0.25">
      <c r="E30" s="189"/>
      <c r="F30" s="195" t="s">
        <v>741</v>
      </c>
      <c r="G30" s="196"/>
      <c r="H30" s="144">
        <v>279.79000000000002</v>
      </c>
      <c r="I30" s="144">
        <v>523.01</v>
      </c>
      <c r="J30" s="144">
        <v>781.63000000000011</v>
      </c>
      <c r="K30" s="144">
        <v>781.6400000000001</v>
      </c>
      <c r="L30" s="144">
        <v>612.34999999999991</v>
      </c>
      <c r="M30" s="144">
        <v>258.63000000000011</v>
      </c>
      <c r="N30" s="144">
        <f t="shared" ref="N30:S30" si="31">N31*0.04</f>
        <v>0</v>
      </c>
      <c r="O30" s="144">
        <f t="shared" si="31"/>
        <v>0</v>
      </c>
      <c r="P30" s="144">
        <f t="shared" si="31"/>
        <v>0</v>
      </c>
      <c r="Q30" s="144">
        <f t="shared" si="31"/>
        <v>0</v>
      </c>
      <c r="R30" s="144">
        <f t="shared" si="31"/>
        <v>0</v>
      </c>
      <c r="S30" s="145">
        <f t="shared" si="31"/>
        <v>0</v>
      </c>
    </row>
    <row r="31" spans="1:19" x14ac:dyDescent="0.25">
      <c r="E31" s="190"/>
      <c r="F31" s="197" t="s">
        <v>141</v>
      </c>
      <c r="G31" s="198"/>
      <c r="H31" s="146">
        <f>H10+H12+H14+H16+H18+H20+H22+H24+H26</f>
        <v>273191.83460358164</v>
      </c>
      <c r="I31" s="146">
        <f t="shared" ref="I31:M31" si="32">I10+I12+I14+I16+I18+I20+I22+I24+I26</f>
        <v>499366.04137838189</v>
      </c>
      <c r="J31" s="146">
        <f t="shared" si="32"/>
        <v>751314.98563063645</v>
      </c>
      <c r="K31" s="146">
        <f t="shared" si="32"/>
        <v>751314.98563063645</v>
      </c>
      <c r="L31" s="146">
        <f t="shared" si="32"/>
        <v>585460.43850450916</v>
      </c>
      <c r="M31" s="146">
        <f t="shared" si="32"/>
        <v>251948.94425225459</v>
      </c>
      <c r="N31" s="146">
        <f t="shared" ref="N31:S31" si="33">N10+N12+N14+N16+N18+N26</f>
        <v>0</v>
      </c>
      <c r="O31" s="146">
        <f t="shared" si="33"/>
        <v>0</v>
      </c>
      <c r="P31" s="146">
        <f t="shared" si="33"/>
        <v>0</v>
      </c>
      <c r="Q31" s="146">
        <f t="shared" si="33"/>
        <v>0</v>
      </c>
      <c r="R31" s="146">
        <f t="shared" si="33"/>
        <v>0</v>
      </c>
      <c r="S31" s="146">
        <f t="shared" si="33"/>
        <v>0</v>
      </c>
    </row>
    <row r="32" spans="1:19" x14ac:dyDescent="0.25">
      <c r="E32" s="188" t="s">
        <v>142</v>
      </c>
      <c r="F32" s="191" t="s">
        <v>139</v>
      </c>
      <c r="G32" s="192"/>
      <c r="H32" s="147">
        <f>H28</f>
        <v>8.7769735181439337E-2</v>
      </c>
      <c r="I32" s="147">
        <f>H32+I28</f>
        <v>0.24820361225533943</v>
      </c>
      <c r="J32" s="141">
        <f t="shared" ref="J32:S35" si="34">I32+J28</f>
        <v>0.48958241269545821</v>
      </c>
      <c r="K32" s="141">
        <f t="shared" si="34"/>
        <v>0.73096121313557694</v>
      </c>
      <c r="L32" s="141">
        <f t="shared" si="34"/>
        <v>0.91905507663378139</v>
      </c>
      <c r="M32" s="141">
        <f t="shared" si="34"/>
        <v>1</v>
      </c>
      <c r="N32" s="141">
        <f t="shared" si="34"/>
        <v>1</v>
      </c>
      <c r="O32" s="141">
        <f t="shared" si="34"/>
        <v>1</v>
      </c>
      <c r="P32" s="141">
        <f t="shared" si="34"/>
        <v>1</v>
      </c>
      <c r="Q32" s="141">
        <f t="shared" si="34"/>
        <v>1</v>
      </c>
      <c r="R32" s="141">
        <f t="shared" si="34"/>
        <v>1</v>
      </c>
      <c r="S32" s="142">
        <f t="shared" si="34"/>
        <v>1</v>
      </c>
    </row>
    <row r="33" spans="2:19" x14ac:dyDescent="0.25">
      <c r="E33" s="189"/>
      <c r="F33" s="193" t="s">
        <v>140</v>
      </c>
      <c r="G33" s="194"/>
      <c r="H33" s="148">
        <f>H29</f>
        <v>272912.04460358166</v>
      </c>
      <c r="I33" s="69">
        <f t="shared" ref="I33:I35" si="35">H33+I29</f>
        <v>771755.07598196354</v>
      </c>
      <c r="J33" s="69">
        <f t="shared" si="34"/>
        <v>1522288.4316126001</v>
      </c>
      <c r="K33" s="69">
        <f t="shared" si="34"/>
        <v>2272821.7772432365</v>
      </c>
      <c r="L33" s="69">
        <f t="shared" si="34"/>
        <v>2857669.8657477456</v>
      </c>
      <c r="M33" s="69">
        <f t="shared" si="34"/>
        <v>3109360.18</v>
      </c>
      <c r="N33" s="69">
        <f t="shared" si="34"/>
        <v>3109360.18</v>
      </c>
      <c r="O33" s="69">
        <f t="shared" si="34"/>
        <v>3109360.18</v>
      </c>
      <c r="P33" s="69">
        <f t="shared" si="34"/>
        <v>3109360.18</v>
      </c>
      <c r="Q33" s="69">
        <f t="shared" si="34"/>
        <v>3109360.18</v>
      </c>
      <c r="R33" s="69">
        <f t="shared" si="34"/>
        <v>3109360.18</v>
      </c>
      <c r="S33" s="143">
        <f t="shared" si="34"/>
        <v>3109360.18</v>
      </c>
    </row>
    <row r="34" spans="2:19" x14ac:dyDescent="0.25">
      <c r="E34" s="189"/>
      <c r="F34" s="195" t="s">
        <v>741</v>
      </c>
      <c r="G34" s="196"/>
      <c r="H34" s="149">
        <f>H30</f>
        <v>279.79000000000002</v>
      </c>
      <c r="I34" s="144">
        <f t="shared" si="35"/>
        <v>802.8</v>
      </c>
      <c r="J34" s="144">
        <f t="shared" si="34"/>
        <v>1584.43</v>
      </c>
      <c r="K34" s="144">
        <f t="shared" si="34"/>
        <v>2366.0700000000002</v>
      </c>
      <c r="L34" s="144">
        <f t="shared" si="34"/>
        <v>2978.42</v>
      </c>
      <c r="M34" s="144">
        <f t="shared" si="34"/>
        <v>3237.05</v>
      </c>
      <c r="N34" s="144">
        <f t="shared" si="34"/>
        <v>3237.05</v>
      </c>
      <c r="O34" s="144">
        <f t="shared" si="34"/>
        <v>3237.05</v>
      </c>
      <c r="P34" s="144">
        <f t="shared" si="34"/>
        <v>3237.05</v>
      </c>
      <c r="Q34" s="144">
        <f t="shared" si="34"/>
        <v>3237.05</v>
      </c>
      <c r="R34" s="144">
        <f t="shared" si="34"/>
        <v>3237.05</v>
      </c>
      <c r="S34" s="145">
        <f t="shared" si="34"/>
        <v>3237.05</v>
      </c>
    </row>
    <row r="35" spans="2:19" x14ac:dyDescent="0.25">
      <c r="E35" s="190"/>
      <c r="F35" s="197" t="s">
        <v>141</v>
      </c>
      <c r="G35" s="198"/>
      <c r="H35" s="150">
        <f>H31</f>
        <v>273191.83460358164</v>
      </c>
      <c r="I35" s="146">
        <f t="shared" si="35"/>
        <v>772557.87598196347</v>
      </c>
      <c r="J35" s="146">
        <f t="shared" si="34"/>
        <v>1523872.8616125998</v>
      </c>
      <c r="K35" s="146">
        <f t="shared" si="34"/>
        <v>2275187.8472432364</v>
      </c>
      <c r="L35" s="146">
        <f t="shared" si="34"/>
        <v>2860648.2857477455</v>
      </c>
      <c r="M35" s="146">
        <f t="shared" si="34"/>
        <v>3112597.23</v>
      </c>
      <c r="N35" s="146">
        <f t="shared" si="34"/>
        <v>3112597.23</v>
      </c>
      <c r="O35" s="146">
        <f t="shared" si="34"/>
        <v>3112597.23</v>
      </c>
      <c r="P35" s="146">
        <f t="shared" si="34"/>
        <v>3112597.23</v>
      </c>
      <c r="Q35" s="146">
        <f t="shared" si="34"/>
        <v>3112597.23</v>
      </c>
      <c r="R35" s="146">
        <f t="shared" si="34"/>
        <v>3112597.23</v>
      </c>
      <c r="S35" s="151">
        <f t="shared" si="34"/>
        <v>3112597.23</v>
      </c>
    </row>
    <row r="39" spans="2:19" x14ac:dyDescent="0.25">
      <c r="B39" s="163" t="str">
        <f>DADOS!C20</f>
        <v>SÃO DOMINGOS DO ARAGUAIA/PA</v>
      </c>
      <c r="C39" s="163"/>
      <c r="D39" s="163"/>
      <c r="E39" s="163"/>
      <c r="F39" s="163"/>
      <c r="I39" s="199"/>
      <c r="J39" s="199"/>
      <c r="K39" s="199"/>
      <c r="L39" s="199"/>
    </row>
    <row r="40" spans="2:19" x14ac:dyDescent="0.25">
      <c r="B40" s="2" t="s">
        <v>40</v>
      </c>
      <c r="I40" s="3" t="s">
        <v>41</v>
      </c>
    </row>
    <row r="41" spans="2:19" x14ac:dyDescent="0.25">
      <c r="I41" s="2" t="s">
        <v>33</v>
      </c>
      <c r="J41" s="50" t="str">
        <f>DADOS!C17</f>
        <v>CLAUDIO EDUARDO BARBOSA CUNHA</v>
      </c>
    </row>
    <row r="42" spans="2:19" x14ac:dyDescent="0.25">
      <c r="B42" s="200">
        <f>DADOS!C7</f>
        <v>46094</v>
      </c>
      <c r="C42" s="200"/>
      <c r="D42" s="200"/>
      <c r="E42" s="200"/>
      <c r="F42" s="200"/>
      <c r="I42" s="2" t="s">
        <v>34</v>
      </c>
      <c r="J42" s="50">
        <f>DADOS!C18</f>
        <v>2618350774</v>
      </c>
    </row>
    <row r="43" spans="2:19" x14ac:dyDescent="0.25">
      <c r="B43" s="2" t="s">
        <v>42</v>
      </c>
      <c r="I43" s="2" t="s">
        <v>35</v>
      </c>
      <c r="J43" s="50" t="str">
        <f>DADOS!C19</f>
        <v>PA20261493420</v>
      </c>
    </row>
  </sheetData>
  <mergeCells count="55">
    <mergeCell ref="B23:B24"/>
    <mergeCell ref="C23:E24"/>
    <mergeCell ref="F23:F24"/>
    <mergeCell ref="B19:B20"/>
    <mergeCell ref="C19:E20"/>
    <mergeCell ref="F19:F20"/>
    <mergeCell ref="B21:B22"/>
    <mergeCell ref="C21:E22"/>
    <mergeCell ref="F21:F22"/>
    <mergeCell ref="I39:L39"/>
    <mergeCell ref="B42:F42"/>
    <mergeCell ref="E32:E35"/>
    <mergeCell ref="F32:G32"/>
    <mergeCell ref="F33:G33"/>
    <mergeCell ref="F34:G34"/>
    <mergeCell ref="F35:G35"/>
    <mergeCell ref="B39:F39"/>
    <mergeCell ref="B25:B26"/>
    <mergeCell ref="C25:E26"/>
    <mergeCell ref="F25:F26"/>
    <mergeCell ref="B27:S27"/>
    <mergeCell ref="C28:D28"/>
    <mergeCell ref="E28:E31"/>
    <mergeCell ref="F28:G28"/>
    <mergeCell ref="F29:G29"/>
    <mergeCell ref="F30:G30"/>
    <mergeCell ref="F31:G31"/>
    <mergeCell ref="F11:F12"/>
    <mergeCell ref="B13:B14"/>
    <mergeCell ref="C13:E14"/>
    <mergeCell ref="F13:F14"/>
    <mergeCell ref="B17:B18"/>
    <mergeCell ref="C17:E18"/>
    <mergeCell ref="F17:F18"/>
    <mergeCell ref="B1:S1"/>
    <mergeCell ref="B2:E2"/>
    <mergeCell ref="B4:C4"/>
    <mergeCell ref="D4:E4"/>
    <mergeCell ref="F4:M4"/>
    <mergeCell ref="B5:C5"/>
    <mergeCell ref="D5:E5"/>
    <mergeCell ref="F5:M5"/>
    <mergeCell ref="N5:S5"/>
    <mergeCell ref="B15:B16"/>
    <mergeCell ref="C15:E16"/>
    <mergeCell ref="F15:F16"/>
    <mergeCell ref="B7:B8"/>
    <mergeCell ref="C7:E8"/>
    <mergeCell ref="F7:F8"/>
    <mergeCell ref="G7:G8"/>
    <mergeCell ref="B9:B10"/>
    <mergeCell ref="C9:E10"/>
    <mergeCell ref="F9:F10"/>
    <mergeCell ref="B11:B12"/>
    <mergeCell ref="C11:E12"/>
  </mergeCells>
  <conditionalFormatting sqref="A9">
    <cfRule type="cellIs" dxfId="19" priority="29" operator="equal">
      <formula>1</formula>
    </cfRule>
  </conditionalFormatting>
  <conditionalFormatting sqref="A10">
    <cfRule type="cellIs" dxfId="18" priority="28" operator="between">
      <formula>0.01</formula>
      <formula>-0.01</formula>
    </cfRule>
  </conditionalFormatting>
  <conditionalFormatting sqref="A11 A13">
    <cfRule type="cellIs" dxfId="17" priority="27" operator="equal">
      <formula>1</formula>
    </cfRule>
  </conditionalFormatting>
  <conditionalFormatting sqref="A12 A14 A16 A18:A24 A26">
    <cfRule type="cellIs" dxfId="16" priority="26" operator="between">
      <formula>0.01</formula>
      <formula>-0.01</formula>
    </cfRule>
  </conditionalFormatting>
  <conditionalFormatting sqref="A15">
    <cfRule type="cellIs" dxfId="15" priority="17" operator="equal">
      <formula>1</formula>
    </cfRule>
  </conditionalFormatting>
  <conditionalFormatting sqref="A17">
    <cfRule type="cellIs" dxfId="14" priority="16" operator="equal">
      <formula>1</formula>
    </cfRule>
  </conditionalFormatting>
  <conditionalFormatting sqref="A25">
    <cfRule type="cellIs" dxfId="13" priority="15" operator="equal">
      <formula>1</formula>
    </cfRule>
  </conditionalFormatting>
  <conditionalFormatting sqref="H9:S9">
    <cfRule type="notContainsBlanks" dxfId="12" priority="33">
      <formula>LEN(TRIM(H9))&gt;0</formula>
    </cfRule>
  </conditionalFormatting>
  <conditionalFormatting sqref="H11:S11">
    <cfRule type="notContainsBlanks" dxfId="11" priority="34">
      <formula>LEN(TRIM(H11))&gt;0</formula>
    </cfRule>
  </conditionalFormatting>
  <conditionalFormatting sqref="H13:S13">
    <cfRule type="notContainsBlanks" dxfId="10" priority="7">
      <formula>LEN(TRIM(H13))&gt;0</formula>
    </cfRule>
  </conditionalFormatting>
  <conditionalFormatting sqref="H15:S15">
    <cfRule type="notContainsBlanks" dxfId="9" priority="6">
      <formula>LEN(TRIM(H15))&gt;0</formula>
    </cfRule>
  </conditionalFormatting>
  <conditionalFormatting sqref="H17:S17">
    <cfRule type="notContainsBlanks" dxfId="8" priority="5">
      <formula>LEN(TRIM(H17))&gt;0</formula>
    </cfRule>
  </conditionalFormatting>
  <conditionalFormatting sqref="H19:S19">
    <cfRule type="notContainsBlanks" dxfId="7" priority="4">
      <formula>LEN(TRIM(H19))&gt;0</formula>
    </cfRule>
  </conditionalFormatting>
  <conditionalFormatting sqref="H21:S21">
    <cfRule type="notContainsBlanks" dxfId="6" priority="3">
      <formula>LEN(TRIM(H21))&gt;0</formula>
    </cfRule>
  </conditionalFormatting>
  <conditionalFormatting sqref="H23:S23">
    <cfRule type="notContainsBlanks" dxfId="5" priority="2">
      <formula>LEN(TRIM(H23))&gt;0</formula>
    </cfRule>
  </conditionalFormatting>
  <conditionalFormatting sqref="H25:S25">
    <cfRule type="notContainsBlanks" dxfId="4" priority="1">
      <formula>LEN(TRIM(H25))&gt;0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Header>&amp;C&amp;G</oddHeader>
    <oddFooter>&amp;R&amp;P/&amp;N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ED24E-E8D9-4D06-8FC8-1B9A48D014CA}">
  <sheetPr>
    <pageSetUpPr fitToPage="1"/>
  </sheetPr>
  <dimension ref="B1:J177"/>
  <sheetViews>
    <sheetView showGridLines="0" view="pageBreakPreview" topLeftCell="A7" zoomScale="85" zoomScaleNormal="100" zoomScaleSheetLayoutView="85" workbookViewId="0">
      <selection activeCell="E20" sqref="E20"/>
    </sheetView>
  </sheetViews>
  <sheetFormatPr defaultColWidth="8.88671875" defaultRowHeight="13.2" x14ac:dyDescent="0.25"/>
  <cols>
    <col min="1" max="1" width="8.88671875" style="3"/>
    <col min="2" max="2" width="14.109375" style="3" customWidth="1"/>
    <col min="3" max="4" width="17.44140625" style="3" customWidth="1"/>
    <col min="5" max="5" width="73" style="3" customWidth="1"/>
    <col min="6" max="6" width="11.88671875" style="3" customWidth="1"/>
    <col min="7" max="9" width="16.33203125" style="3" customWidth="1"/>
    <col min="10" max="10" width="17.44140625" style="3" customWidth="1"/>
    <col min="11" max="16384" width="8.88671875" style="3"/>
  </cols>
  <sheetData>
    <row r="1" spans="2:10" hidden="1" x14ac:dyDescent="0.25"/>
    <row r="2" spans="2:10" hidden="1" x14ac:dyDescent="0.25"/>
    <row r="3" spans="2:10" hidden="1" x14ac:dyDescent="0.25"/>
    <row r="5" spans="2:10" x14ac:dyDescent="0.25">
      <c r="B5" s="224" t="s">
        <v>93</v>
      </c>
      <c r="C5" s="225"/>
      <c r="D5" s="225"/>
      <c r="E5" s="225"/>
      <c r="F5" s="225"/>
      <c r="G5" s="225"/>
      <c r="H5" s="225"/>
      <c r="I5" s="225"/>
      <c r="J5" s="225"/>
    </row>
    <row r="6" spans="2:10" x14ac:dyDescent="0.25">
      <c r="B6" s="181" t="s">
        <v>47</v>
      </c>
      <c r="C6" s="178"/>
      <c r="D6" s="178"/>
      <c r="E6" s="2"/>
    </row>
    <row r="8" spans="2:10" x14ac:dyDescent="0.25">
      <c r="B8" s="12" t="s">
        <v>2</v>
      </c>
      <c r="C8" s="9" t="s">
        <v>3</v>
      </c>
      <c r="D8" s="13" t="s">
        <v>9</v>
      </c>
      <c r="E8" s="77" t="s">
        <v>4</v>
      </c>
      <c r="H8" s="28">
        <f>DADOS!B14</f>
        <v>0</v>
      </c>
      <c r="I8" s="28"/>
    </row>
    <row r="9" spans="2:10" x14ac:dyDescent="0.25">
      <c r="B9" s="20" t="str">
        <f>DADOS!$C$5</f>
        <v>SDA.2612</v>
      </c>
      <c r="C9" s="21" t="str">
        <f>DADOS!$C$6</f>
        <v>A</v>
      </c>
      <c r="D9" s="22">
        <f>DADOS!$C$7</f>
        <v>46094</v>
      </c>
      <c r="E9" s="250" t="str">
        <f>DADOS!$C$3</f>
        <v>CONSTRUÇÃO DE 20 CASAS TÉRREAS - PROGRAMA MINHA CASA MINHA VIDA - 2A ETAPA</v>
      </c>
      <c r="F9" s="242"/>
      <c r="G9" s="242"/>
      <c r="H9" s="242"/>
      <c r="I9" s="242"/>
      <c r="J9" s="251"/>
    </row>
    <row r="10" spans="2:10" x14ac:dyDescent="0.25">
      <c r="E10" s="78"/>
    </row>
    <row r="11" spans="2:10" ht="26.4" x14ac:dyDescent="0.25">
      <c r="B11" s="29" t="s">
        <v>22</v>
      </c>
      <c r="C11" s="29" t="s">
        <v>23</v>
      </c>
      <c r="D11" s="29" t="s">
        <v>24</v>
      </c>
      <c r="E11" s="82" t="s">
        <v>25</v>
      </c>
      <c r="F11" s="29" t="s">
        <v>26</v>
      </c>
      <c r="G11" s="29" t="s">
        <v>27</v>
      </c>
      <c r="H11" s="29" t="s">
        <v>31</v>
      </c>
      <c r="I11" s="29" t="s">
        <v>91</v>
      </c>
      <c r="J11" s="29" t="s">
        <v>92</v>
      </c>
    </row>
    <row r="12" spans="2:10" x14ac:dyDescent="0.25">
      <c r="B12" s="264" t="str">
        <f>$E$9</f>
        <v>CONSTRUÇÃO DE 20 CASAS TÉRREAS - PROGRAMA MINHA CASA MINHA VIDA - 2A ETAPA</v>
      </c>
      <c r="C12" s="265"/>
      <c r="D12" s="265"/>
      <c r="E12" s="265"/>
      <c r="F12" s="265"/>
      <c r="G12" s="266"/>
      <c r="H12" s="79">
        <f>SUM(H13:H169)</f>
        <v>3112597.2299999981</v>
      </c>
      <c r="I12" s="80"/>
      <c r="J12" s="81"/>
    </row>
    <row r="13" spans="2:10" ht="26.4" x14ac:dyDescent="0.25">
      <c r="B13" s="73" t="s">
        <v>299</v>
      </c>
      <c r="C13" s="70" t="s">
        <v>98</v>
      </c>
      <c r="D13" s="23" t="s">
        <v>300</v>
      </c>
      <c r="E13" s="71" t="s">
        <v>301</v>
      </c>
      <c r="F13" s="23" t="s">
        <v>107</v>
      </c>
      <c r="G13" s="72">
        <v>1068.1999999999996</v>
      </c>
      <c r="H13" s="69">
        <v>273181.40000000008</v>
      </c>
      <c r="I13" s="120">
        <f>H13/$H$12</f>
        <v>8.7766382803084436E-2</v>
      </c>
      <c r="J13" s="121">
        <f>I13</f>
        <v>8.7766382803084436E-2</v>
      </c>
    </row>
    <row r="14" spans="2:10" ht="39.6" x14ac:dyDescent="0.25">
      <c r="B14" s="73" t="s">
        <v>332</v>
      </c>
      <c r="C14" s="70" t="s">
        <v>98</v>
      </c>
      <c r="D14" s="23">
        <v>103328</v>
      </c>
      <c r="E14" s="71" t="s">
        <v>333</v>
      </c>
      <c r="F14" s="23" t="s">
        <v>107</v>
      </c>
      <c r="G14" s="72">
        <v>2108.4000000000005</v>
      </c>
      <c r="H14" s="69">
        <v>254209.79999999993</v>
      </c>
      <c r="I14" s="120">
        <f t="shared" ref="I14:I77" si="0">H14/$H$12</f>
        <v>8.167128003259197E-2</v>
      </c>
      <c r="J14" s="121">
        <f>I14+J13</f>
        <v>0.16943766283567641</v>
      </c>
    </row>
    <row r="15" spans="2:10" ht="39.6" x14ac:dyDescent="0.25">
      <c r="B15" s="73" t="s">
        <v>348</v>
      </c>
      <c r="C15" s="70" t="s">
        <v>98</v>
      </c>
      <c r="D15" s="23" t="s">
        <v>751</v>
      </c>
      <c r="E15" s="71" t="s">
        <v>752</v>
      </c>
      <c r="F15" s="23" t="s">
        <v>107</v>
      </c>
      <c r="G15" s="72">
        <v>1663.0000000000005</v>
      </c>
      <c r="H15" s="69">
        <v>176727.00000000006</v>
      </c>
      <c r="I15" s="120">
        <f t="shared" si="0"/>
        <v>5.6777985373970205E-2</v>
      </c>
      <c r="J15" s="121">
        <f t="shared" ref="J15:J78" si="1">I15+J14</f>
        <v>0.22621564820964662</v>
      </c>
    </row>
    <row r="16" spans="2:10" ht="26.4" x14ac:dyDescent="0.25">
      <c r="B16" s="73" t="s">
        <v>349</v>
      </c>
      <c r="C16" s="70" t="s">
        <v>98</v>
      </c>
      <c r="D16" s="23">
        <v>94447</v>
      </c>
      <c r="E16" s="71" t="s">
        <v>350</v>
      </c>
      <c r="F16" s="23" t="s">
        <v>107</v>
      </c>
      <c r="G16" s="72">
        <v>1663.0000000000005</v>
      </c>
      <c r="H16" s="69">
        <v>118256.00000000004</v>
      </c>
      <c r="I16" s="120">
        <f t="shared" si="0"/>
        <v>3.7992708745037379E-2</v>
      </c>
      <c r="J16" s="121">
        <f t="shared" si="1"/>
        <v>0.26420835695468403</v>
      </c>
    </row>
    <row r="17" spans="2:10" ht="39.6" x14ac:dyDescent="0.25">
      <c r="B17" s="73" t="s">
        <v>381</v>
      </c>
      <c r="C17" s="70" t="s">
        <v>98</v>
      </c>
      <c r="D17" s="23">
        <v>87775</v>
      </c>
      <c r="E17" s="71" t="s">
        <v>382</v>
      </c>
      <c r="F17" s="23" t="s">
        <v>107</v>
      </c>
      <c r="G17" s="72">
        <v>1376.3999999999992</v>
      </c>
      <c r="H17" s="69">
        <v>116870.19999999997</v>
      </c>
      <c r="I17" s="120">
        <f t="shared" si="0"/>
        <v>3.7547485705370254E-2</v>
      </c>
      <c r="J17" s="121">
        <f t="shared" si="1"/>
        <v>0.30175584266005429</v>
      </c>
    </row>
    <row r="18" spans="2:10" ht="39.6" x14ac:dyDescent="0.25">
      <c r="B18" s="73" t="s">
        <v>318</v>
      </c>
      <c r="C18" s="70" t="s">
        <v>98</v>
      </c>
      <c r="D18" s="23" t="s">
        <v>319</v>
      </c>
      <c r="E18" s="71" t="s">
        <v>320</v>
      </c>
      <c r="F18" s="23" t="s">
        <v>107</v>
      </c>
      <c r="G18" s="72">
        <v>556.00000000000011</v>
      </c>
      <c r="H18" s="69">
        <v>88142.6</v>
      </c>
      <c r="I18" s="120">
        <f t="shared" si="0"/>
        <v>2.8318023016424793E-2</v>
      </c>
      <c r="J18" s="121">
        <f t="shared" si="1"/>
        <v>0.33007386567647906</v>
      </c>
    </row>
    <row r="19" spans="2:10" x14ac:dyDescent="0.25">
      <c r="B19" s="73" t="s">
        <v>296</v>
      </c>
      <c r="C19" s="70" t="s">
        <v>155</v>
      </c>
      <c r="D19" s="23" t="s">
        <v>134</v>
      </c>
      <c r="E19" s="71" t="s">
        <v>271</v>
      </c>
      <c r="F19" s="23" t="s">
        <v>103</v>
      </c>
      <c r="G19" s="72">
        <v>1.0000000000000004</v>
      </c>
      <c r="H19" s="69">
        <v>83308.790000000023</v>
      </c>
      <c r="I19" s="120">
        <f t="shared" si="0"/>
        <v>2.6765040204061376E-2</v>
      </c>
      <c r="J19" s="121">
        <f t="shared" si="1"/>
        <v>0.35683890588054046</v>
      </c>
    </row>
    <row r="20" spans="2:10" ht="52.8" x14ac:dyDescent="0.25">
      <c r="B20" s="73" t="s">
        <v>345</v>
      </c>
      <c r="C20" s="70" t="s">
        <v>98</v>
      </c>
      <c r="D20" s="23">
        <v>91314</v>
      </c>
      <c r="E20" s="71" t="s">
        <v>750</v>
      </c>
      <c r="F20" s="23" t="s">
        <v>103</v>
      </c>
      <c r="G20" s="72">
        <v>60</v>
      </c>
      <c r="H20" s="69">
        <v>73303.200000000041</v>
      </c>
      <c r="I20" s="120">
        <f t="shared" si="0"/>
        <v>2.3550493232303005E-2</v>
      </c>
      <c r="J20" s="121">
        <f t="shared" si="1"/>
        <v>0.38038939911284347</v>
      </c>
    </row>
    <row r="21" spans="2:10" ht="39.6" x14ac:dyDescent="0.25">
      <c r="B21" s="73" t="s">
        <v>624</v>
      </c>
      <c r="C21" s="70" t="s">
        <v>98</v>
      </c>
      <c r="D21" s="23">
        <v>97902</v>
      </c>
      <c r="E21" s="71" t="s">
        <v>625</v>
      </c>
      <c r="F21" s="23" t="s">
        <v>103</v>
      </c>
      <c r="G21" s="72">
        <v>120</v>
      </c>
      <c r="H21" s="69">
        <v>65506.799999999974</v>
      </c>
      <c r="I21" s="120">
        <f t="shared" si="0"/>
        <v>2.1045704008417439E-2</v>
      </c>
      <c r="J21" s="121">
        <f t="shared" si="1"/>
        <v>0.40143510312126091</v>
      </c>
    </row>
    <row r="22" spans="2:10" ht="26.4" x14ac:dyDescent="0.25">
      <c r="B22" s="73" t="s">
        <v>303</v>
      </c>
      <c r="C22" s="70" t="s">
        <v>98</v>
      </c>
      <c r="D22" s="23">
        <v>98557</v>
      </c>
      <c r="E22" s="71" t="s">
        <v>304</v>
      </c>
      <c r="F22" s="23" t="s">
        <v>107</v>
      </c>
      <c r="G22" s="72">
        <v>1068.1999999999996</v>
      </c>
      <c r="H22" s="69">
        <v>64401.799999999974</v>
      </c>
      <c r="I22" s="120">
        <f t="shared" si="0"/>
        <v>2.0690695018063743E-2</v>
      </c>
      <c r="J22" s="121">
        <f t="shared" si="1"/>
        <v>0.42212579813932466</v>
      </c>
    </row>
    <row r="23" spans="2:10" ht="66" x14ac:dyDescent="0.25">
      <c r="B23" s="73" t="s">
        <v>344</v>
      </c>
      <c r="C23" s="70" t="s">
        <v>98</v>
      </c>
      <c r="D23" s="23">
        <v>91316</v>
      </c>
      <c r="E23" s="71" t="s">
        <v>749</v>
      </c>
      <c r="F23" s="23" t="s">
        <v>103</v>
      </c>
      <c r="G23" s="72">
        <v>40</v>
      </c>
      <c r="H23" s="69">
        <v>63790</v>
      </c>
      <c r="I23" s="120">
        <f t="shared" si="0"/>
        <v>2.0494138909196432E-2</v>
      </c>
      <c r="J23" s="121">
        <f t="shared" si="1"/>
        <v>0.44261993704852109</v>
      </c>
    </row>
    <row r="24" spans="2:10" ht="26.4" x14ac:dyDescent="0.25">
      <c r="B24" s="73" t="s">
        <v>424</v>
      </c>
      <c r="C24" s="70" t="s">
        <v>98</v>
      </c>
      <c r="D24" s="23">
        <v>95241</v>
      </c>
      <c r="E24" s="71" t="s">
        <v>202</v>
      </c>
      <c r="F24" s="23" t="s">
        <v>107</v>
      </c>
      <c r="G24" s="72">
        <v>946.40000000000043</v>
      </c>
      <c r="H24" s="69">
        <v>60304.600000000028</v>
      </c>
      <c r="I24" s="120">
        <f t="shared" si="0"/>
        <v>1.9374366660346885E-2</v>
      </c>
      <c r="J24" s="121">
        <f t="shared" si="1"/>
        <v>0.46199430370886796</v>
      </c>
    </row>
    <row r="25" spans="2:10" ht="39.6" x14ac:dyDescent="0.25">
      <c r="B25" s="73" t="s">
        <v>637</v>
      </c>
      <c r="C25" s="70" t="s">
        <v>98</v>
      </c>
      <c r="D25" s="23" t="s">
        <v>638</v>
      </c>
      <c r="E25" s="71" t="s">
        <v>639</v>
      </c>
      <c r="F25" s="23" t="s">
        <v>103</v>
      </c>
      <c r="G25" s="72">
        <v>20</v>
      </c>
      <c r="H25" s="69">
        <v>52343.39999999998</v>
      </c>
      <c r="I25" s="120">
        <f t="shared" si="0"/>
        <v>1.681663129925744E-2</v>
      </c>
      <c r="J25" s="121">
        <f t="shared" si="1"/>
        <v>0.47881093500812538</v>
      </c>
    </row>
    <row r="26" spans="2:10" x14ac:dyDescent="0.25">
      <c r="B26" s="73" t="s">
        <v>636</v>
      </c>
      <c r="C26" s="70" t="s">
        <v>155</v>
      </c>
      <c r="D26" s="23" t="s">
        <v>273</v>
      </c>
      <c r="E26" s="71" t="s">
        <v>274</v>
      </c>
      <c r="F26" s="23" t="s">
        <v>103</v>
      </c>
      <c r="G26" s="72">
        <v>20</v>
      </c>
      <c r="H26" s="69">
        <v>51891.4</v>
      </c>
      <c r="I26" s="120">
        <f t="shared" si="0"/>
        <v>1.6671414952072045E-2</v>
      </c>
      <c r="J26" s="121">
        <f t="shared" si="1"/>
        <v>0.49548234996019741</v>
      </c>
    </row>
    <row r="27" spans="2:10" ht="52.8" x14ac:dyDescent="0.25">
      <c r="B27" s="73" t="s">
        <v>379</v>
      </c>
      <c r="C27" s="70" t="s">
        <v>98</v>
      </c>
      <c r="D27" s="23">
        <v>87792</v>
      </c>
      <c r="E27" s="71" t="s">
        <v>380</v>
      </c>
      <c r="F27" s="23" t="s">
        <v>107</v>
      </c>
      <c r="G27" s="72">
        <v>784.40000000000032</v>
      </c>
      <c r="H27" s="69">
        <v>50021.19999999999</v>
      </c>
      <c r="I27" s="120">
        <f t="shared" si="0"/>
        <v>1.6070566251837223E-2</v>
      </c>
      <c r="J27" s="121">
        <f t="shared" si="1"/>
        <v>0.51155291621203458</v>
      </c>
    </row>
    <row r="28" spans="2:10" ht="39.6" x14ac:dyDescent="0.25">
      <c r="B28" s="73" t="s">
        <v>362</v>
      </c>
      <c r="C28" s="70" t="s">
        <v>98</v>
      </c>
      <c r="D28" s="23">
        <v>87547</v>
      </c>
      <c r="E28" s="71" t="s">
        <v>363</v>
      </c>
      <c r="F28" s="23" t="s">
        <v>107</v>
      </c>
      <c r="G28" s="72">
        <v>1151.1999999999994</v>
      </c>
      <c r="H28" s="69">
        <v>47797.799999999996</v>
      </c>
      <c r="I28" s="120">
        <f t="shared" si="0"/>
        <v>1.5356243184730979E-2</v>
      </c>
      <c r="J28" s="121">
        <f t="shared" si="1"/>
        <v>0.52690915939676553</v>
      </c>
    </row>
    <row r="29" spans="2:10" ht="39.6" x14ac:dyDescent="0.25">
      <c r="B29" s="73" t="s">
        <v>309</v>
      </c>
      <c r="C29" s="70" t="s">
        <v>98</v>
      </c>
      <c r="D29" s="23">
        <v>92427</v>
      </c>
      <c r="E29" s="71" t="s">
        <v>310</v>
      </c>
      <c r="F29" s="23" t="s">
        <v>107</v>
      </c>
      <c r="G29" s="72">
        <v>561.5999999999998</v>
      </c>
      <c r="H29" s="69">
        <v>44911.199999999997</v>
      </c>
      <c r="I29" s="120">
        <f t="shared" si="0"/>
        <v>1.4428850468391641E-2</v>
      </c>
      <c r="J29" s="121">
        <f t="shared" si="1"/>
        <v>0.54133800986515712</v>
      </c>
    </row>
    <row r="30" spans="2:10" ht="39.6" x14ac:dyDescent="0.25">
      <c r="B30" s="73" t="s">
        <v>439</v>
      </c>
      <c r="C30" s="70" t="s">
        <v>98</v>
      </c>
      <c r="D30" s="23">
        <v>94990</v>
      </c>
      <c r="E30" s="71" t="s">
        <v>147</v>
      </c>
      <c r="F30" s="23" t="s">
        <v>104</v>
      </c>
      <c r="G30" s="72">
        <v>32.400000000000013</v>
      </c>
      <c r="H30" s="69">
        <v>44341.999999999985</v>
      </c>
      <c r="I30" s="120">
        <f t="shared" si="0"/>
        <v>1.4245980678971436E-2</v>
      </c>
      <c r="J30" s="121">
        <f t="shared" si="1"/>
        <v>0.55558399054412855</v>
      </c>
    </row>
    <row r="31" spans="2:10" ht="39.6" x14ac:dyDescent="0.25">
      <c r="B31" s="73" t="s">
        <v>465</v>
      </c>
      <c r="C31" s="70" t="s">
        <v>98</v>
      </c>
      <c r="D31" s="23">
        <v>101493</v>
      </c>
      <c r="E31" s="71" t="s">
        <v>753</v>
      </c>
      <c r="F31" s="23" t="s">
        <v>103</v>
      </c>
      <c r="G31" s="72">
        <v>20</v>
      </c>
      <c r="H31" s="69">
        <v>42946.400000000001</v>
      </c>
      <c r="I31" s="120">
        <f t="shared" si="0"/>
        <v>1.3797609143281294E-2</v>
      </c>
      <c r="J31" s="121">
        <f t="shared" si="1"/>
        <v>0.56938159968740987</v>
      </c>
    </row>
    <row r="32" spans="2:10" ht="26.4" x14ac:dyDescent="0.25">
      <c r="B32" s="73" t="s">
        <v>420</v>
      </c>
      <c r="C32" s="70" t="s">
        <v>98</v>
      </c>
      <c r="D32" s="23">
        <v>100322</v>
      </c>
      <c r="E32" s="71" t="s">
        <v>421</v>
      </c>
      <c r="F32" s="23" t="s">
        <v>104</v>
      </c>
      <c r="G32" s="72">
        <v>94.600000000000051</v>
      </c>
      <c r="H32" s="69">
        <v>41681.799999999988</v>
      </c>
      <c r="I32" s="120">
        <f t="shared" si="0"/>
        <v>1.3391324646266557E-2</v>
      </c>
      <c r="J32" s="121">
        <f t="shared" si="1"/>
        <v>0.58277292433367645</v>
      </c>
    </row>
    <row r="33" spans="2:10" ht="39.6" x14ac:dyDescent="0.25">
      <c r="B33" s="73" t="s">
        <v>427</v>
      </c>
      <c r="C33" s="70" t="s">
        <v>98</v>
      </c>
      <c r="D33" s="23">
        <v>87630</v>
      </c>
      <c r="E33" s="71" t="s">
        <v>428</v>
      </c>
      <c r="F33" s="23" t="s">
        <v>107</v>
      </c>
      <c r="G33" s="72">
        <v>643.80000000000018</v>
      </c>
      <c r="H33" s="69">
        <v>41518.6</v>
      </c>
      <c r="I33" s="120">
        <f t="shared" si="0"/>
        <v>1.3338892549229707E-2</v>
      </c>
      <c r="J33" s="121">
        <f t="shared" si="1"/>
        <v>0.59611181688290615</v>
      </c>
    </row>
    <row r="34" spans="2:10" ht="26.4" x14ac:dyDescent="0.25">
      <c r="B34" s="73" t="s">
        <v>285</v>
      </c>
      <c r="C34" s="70" t="s">
        <v>155</v>
      </c>
      <c r="D34" s="23" t="s">
        <v>109</v>
      </c>
      <c r="E34" s="71" t="s">
        <v>164</v>
      </c>
      <c r="F34" s="23" t="s">
        <v>103</v>
      </c>
      <c r="G34" s="72">
        <v>2</v>
      </c>
      <c r="H34" s="69">
        <v>40302.620000000003</v>
      </c>
      <c r="I34" s="120">
        <f t="shared" si="0"/>
        <v>1.2948228447790538E-2</v>
      </c>
      <c r="J34" s="121">
        <f t="shared" si="1"/>
        <v>0.60906004533069669</v>
      </c>
    </row>
    <row r="35" spans="2:10" x14ac:dyDescent="0.25">
      <c r="B35" s="73" t="s">
        <v>351</v>
      </c>
      <c r="C35" s="70" t="s">
        <v>98</v>
      </c>
      <c r="D35" s="23">
        <v>102233</v>
      </c>
      <c r="E35" s="71" t="s">
        <v>352</v>
      </c>
      <c r="F35" s="23" t="s">
        <v>107</v>
      </c>
      <c r="G35" s="72">
        <v>2290</v>
      </c>
      <c r="H35" s="69">
        <v>39960.599999999991</v>
      </c>
      <c r="I35" s="120">
        <f t="shared" si="0"/>
        <v>1.2838345936586218E-2</v>
      </c>
      <c r="J35" s="121">
        <f t="shared" si="1"/>
        <v>0.62189839126728286</v>
      </c>
    </row>
    <row r="36" spans="2:10" ht="39.6" x14ac:dyDescent="0.25">
      <c r="B36" s="73" t="s">
        <v>324</v>
      </c>
      <c r="C36" s="70" t="s">
        <v>98</v>
      </c>
      <c r="D36" s="23" t="s">
        <v>325</v>
      </c>
      <c r="E36" s="71" t="s">
        <v>326</v>
      </c>
      <c r="F36" s="23" t="s">
        <v>104</v>
      </c>
      <c r="G36" s="72">
        <v>27.599999999999987</v>
      </c>
      <c r="H36" s="69">
        <v>38912.600000000006</v>
      </c>
      <c r="I36" s="120">
        <f t="shared" si="0"/>
        <v>1.2501649627182901E-2</v>
      </c>
      <c r="J36" s="121">
        <f t="shared" si="1"/>
        <v>0.63440004089446578</v>
      </c>
    </row>
    <row r="37" spans="2:10" ht="26.4" x14ac:dyDescent="0.25">
      <c r="B37" s="73" t="s">
        <v>314</v>
      </c>
      <c r="C37" s="70" t="s">
        <v>98</v>
      </c>
      <c r="D37" s="23" t="s">
        <v>315</v>
      </c>
      <c r="E37" s="71" t="s">
        <v>316</v>
      </c>
      <c r="F37" s="23" t="s">
        <v>104</v>
      </c>
      <c r="G37" s="72">
        <v>25.600000000000005</v>
      </c>
      <c r="H37" s="69">
        <v>35467.799999999996</v>
      </c>
      <c r="I37" s="120">
        <f t="shared" si="0"/>
        <v>1.1394921147571676E-2</v>
      </c>
      <c r="J37" s="121">
        <f t="shared" si="1"/>
        <v>0.64579496204203746</v>
      </c>
    </row>
    <row r="38" spans="2:10" ht="26.4" x14ac:dyDescent="0.25">
      <c r="B38" s="73" t="s">
        <v>385</v>
      </c>
      <c r="C38" s="70" t="s">
        <v>98</v>
      </c>
      <c r="D38" s="23">
        <v>96111</v>
      </c>
      <c r="E38" s="71" t="s">
        <v>386</v>
      </c>
      <c r="F38" s="23" t="s">
        <v>107</v>
      </c>
      <c r="G38" s="72">
        <v>717.99999999999977</v>
      </c>
      <c r="H38" s="69">
        <v>34471.200000000012</v>
      </c>
      <c r="I38" s="120">
        <f t="shared" si="0"/>
        <v>1.1074738378534132E-2</v>
      </c>
      <c r="J38" s="121">
        <f t="shared" si="1"/>
        <v>0.65686970042057158</v>
      </c>
    </row>
    <row r="39" spans="2:10" ht="26.4" x14ac:dyDescent="0.25">
      <c r="B39" s="73" t="s">
        <v>501</v>
      </c>
      <c r="C39" s="70" t="s">
        <v>98</v>
      </c>
      <c r="D39" s="23">
        <v>91926</v>
      </c>
      <c r="E39" s="71" t="s">
        <v>189</v>
      </c>
      <c r="F39" s="23" t="s">
        <v>106</v>
      </c>
      <c r="G39" s="72">
        <v>5176.0000000000018</v>
      </c>
      <c r="H39" s="69">
        <v>34213.399999999987</v>
      </c>
      <c r="I39" s="120">
        <f t="shared" si="0"/>
        <v>1.0991913656621742E-2</v>
      </c>
      <c r="J39" s="121">
        <f t="shared" si="1"/>
        <v>0.66786161407719336</v>
      </c>
    </row>
    <row r="40" spans="2:10" ht="26.4" x14ac:dyDescent="0.25">
      <c r="B40" s="73" t="s">
        <v>286</v>
      </c>
      <c r="C40" s="70" t="s">
        <v>98</v>
      </c>
      <c r="D40" s="23" t="s">
        <v>287</v>
      </c>
      <c r="E40" s="71" t="s">
        <v>288</v>
      </c>
      <c r="F40" s="23" t="s">
        <v>106</v>
      </c>
      <c r="G40" s="72">
        <v>320</v>
      </c>
      <c r="H40" s="69">
        <v>34092.800000000003</v>
      </c>
      <c r="I40" s="120">
        <f t="shared" si="0"/>
        <v>1.0953167879032015E-2</v>
      </c>
      <c r="J40" s="121">
        <f t="shared" si="1"/>
        <v>0.67881478195622535</v>
      </c>
    </row>
    <row r="41" spans="2:10" ht="26.4" x14ac:dyDescent="0.25">
      <c r="B41" s="73" t="s">
        <v>404</v>
      </c>
      <c r="C41" s="70" t="s">
        <v>98</v>
      </c>
      <c r="D41" s="23">
        <v>104642</v>
      </c>
      <c r="E41" s="71" t="s">
        <v>151</v>
      </c>
      <c r="F41" s="23" t="s">
        <v>107</v>
      </c>
      <c r="G41" s="72">
        <v>2160.7999999999997</v>
      </c>
      <c r="H41" s="69">
        <v>33600.400000000001</v>
      </c>
      <c r="I41" s="120">
        <f t="shared" si="0"/>
        <v>1.0794972017629157E-2</v>
      </c>
      <c r="J41" s="121">
        <f t="shared" si="1"/>
        <v>0.68960975397385449</v>
      </c>
    </row>
    <row r="42" spans="2:10" ht="39.6" x14ac:dyDescent="0.25">
      <c r="B42" s="73" t="s">
        <v>431</v>
      </c>
      <c r="C42" s="70" t="s">
        <v>98</v>
      </c>
      <c r="D42" s="23">
        <v>87248</v>
      </c>
      <c r="E42" s="71" t="s">
        <v>432</v>
      </c>
      <c r="F42" s="23" t="s">
        <v>107</v>
      </c>
      <c r="G42" s="72">
        <v>382.00000000000011</v>
      </c>
      <c r="H42" s="69">
        <v>29379.599999999995</v>
      </c>
      <c r="I42" s="120">
        <f t="shared" si="0"/>
        <v>9.4389340570093655E-3</v>
      </c>
      <c r="J42" s="121">
        <f t="shared" si="1"/>
        <v>0.69904868803086384</v>
      </c>
    </row>
    <row r="43" spans="2:10" ht="39.6" x14ac:dyDescent="0.25">
      <c r="B43" s="73" t="s">
        <v>429</v>
      </c>
      <c r="C43" s="70" t="s">
        <v>98</v>
      </c>
      <c r="D43" s="23">
        <v>87247</v>
      </c>
      <c r="E43" s="71" t="s">
        <v>430</v>
      </c>
      <c r="F43" s="23" t="s">
        <v>107</v>
      </c>
      <c r="G43" s="72">
        <v>336.00000000000011</v>
      </c>
      <c r="H43" s="69">
        <v>29322.799999999992</v>
      </c>
      <c r="I43" s="120">
        <f t="shared" si="0"/>
        <v>9.4206856310798722E-3</v>
      </c>
      <c r="J43" s="121">
        <f t="shared" si="1"/>
        <v>0.70846937366194374</v>
      </c>
    </row>
    <row r="44" spans="2:10" ht="26.4" x14ac:dyDescent="0.25">
      <c r="B44" s="73" t="s">
        <v>321</v>
      </c>
      <c r="C44" s="70" t="s">
        <v>98</v>
      </c>
      <c r="D44" s="23">
        <v>92759</v>
      </c>
      <c r="E44" s="71" t="s">
        <v>312</v>
      </c>
      <c r="F44" s="23" t="s">
        <v>123</v>
      </c>
      <c r="G44" s="72">
        <v>1808.0000000000007</v>
      </c>
      <c r="H44" s="69">
        <v>29271.600000000013</v>
      </c>
      <c r="I44" s="120">
        <f t="shared" si="0"/>
        <v>9.4042363457349839E-3</v>
      </c>
      <c r="J44" s="121">
        <f t="shared" si="1"/>
        <v>0.71787361000767869</v>
      </c>
    </row>
    <row r="45" spans="2:10" ht="39.6" x14ac:dyDescent="0.25">
      <c r="B45" s="73" t="s">
        <v>364</v>
      </c>
      <c r="C45" s="70" t="s">
        <v>98</v>
      </c>
      <c r="D45" s="23">
        <v>104958</v>
      </c>
      <c r="E45" s="71" t="s">
        <v>365</v>
      </c>
      <c r="F45" s="23" t="s">
        <v>107</v>
      </c>
      <c r="G45" s="72">
        <v>752.79999999999984</v>
      </c>
      <c r="H45" s="69">
        <v>27838.600000000002</v>
      </c>
      <c r="I45" s="120">
        <f t="shared" si="0"/>
        <v>8.9438491211405527E-3</v>
      </c>
      <c r="J45" s="121">
        <f t="shared" si="1"/>
        <v>0.72681745912881923</v>
      </c>
    </row>
    <row r="46" spans="2:10" ht="66" x14ac:dyDescent="0.25">
      <c r="B46" s="73" t="s">
        <v>339</v>
      </c>
      <c r="C46" s="70" t="s">
        <v>98</v>
      </c>
      <c r="D46" s="23">
        <v>94572</v>
      </c>
      <c r="E46" s="71" t="s">
        <v>340</v>
      </c>
      <c r="F46" s="23" t="s">
        <v>107</v>
      </c>
      <c r="G46" s="72">
        <v>55.999999999999979</v>
      </c>
      <c r="H46" s="69">
        <v>27611.399999999998</v>
      </c>
      <c r="I46" s="120">
        <f t="shared" si="0"/>
        <v>8.8708554174225795E-3</v>
      </c>
      <c r="J46" s="121">
        <f t="shared" si="1"/>
        <v>0.73568831454624184</v>
      </c>
    </row>
    <row r="47" spans="2:10" ht="26.4" x14ac:dyDescent="0.25">
      <c r="B47" s="73" t="s">
        <v>395</v>
      </c>
      <c r="C47" s="70" t="s">
        <v>98</v>
      </c>
      <c r="D47" s="23">
        <v>104641</v>
      </c>
      <c r="E47" s="71" t="s">
        <v>396</v>
      </c>
      <c r="F47" s="23" t="s">
        <v>107</v>
      </c>
      <c r="G47" s="72">
        <v>1944.0000000000007</v>
      </c>
      <c r="H47" s="69">
        <v>26399.599999999995</v>
      </c>
      <c r="I47" s="120">
        <f t="shared" si="0"/>
        <v>8.4815342459197696E-3</v>
      </c>
      <c r="J47" s="121">
        <f t="shared" si="1"/>
        <v>0.74416984879216164</v>
      </c>
    </row>
    <row r="48" spans="2:10" ht="26.4" x14ac:dyDescent="0.25">
      <c r="B48" s="73" t="s">
        <v>446</v>
      </c>
      <c r="C48" s="70" t="s">
        <v>98</v>
      </c>
      <c r="D48" s="23">
        <v>101965</v>
      </c>
      <c r="E48" s="71" t="s">
        <v>447</v>
      </c>
      <c r="F48" s="23" t="s">
        <v>106</v>
      </c>
      <c r="G48" s="72">
        <v>130</v>
      </c>
      <c r="H48" s="69">
        <v>26048.2</v>
      </c>
      <c r="I48" s="120">
        <f t="shared" si="0"/>
        <v>8.3686381742362516E-3</v>
      </c>
      <c r="J48" s="121">
        <f t="shared" si="1"/>
        <v>0.75253848696639791</v>
      </c>
    </row>
    <row r="49" spans="2:10" ht="39.6" x14ac:dyDescent="0.25">
      <c r="B49" s="73" t="s">
        <v>369</v>
      </c>
      <c r="C49" s="70" t="s">
        <v>98</v>
      </c>
      <c r="D49" s="23">
        <v>87267</v>
      </c>
      <c r="E49" s="71" t="s">
        <v>370</v>
      </c>
      <c r="F49" s="23" t="s">
        <v>107</v>
      </c>
      <c r="G49" s="72">
        <v>278.99999999999989</v>
      </c>
      <c r="H49" s="69">
        <v>25913.600000000002</v>
      </c>
      <c r="I49" s="120">
        <f t="shared" si="0"/>
        <v>8.3253945451850254E-3</v>
      </c>
      <c r="J49" s="121">
        <f t="shared" si="1"/>
        <v>0.76086388151158291</v>
      </c>
    </row>
    <row r="50" spans="2:10" ht="39.6" x14ac:dyDescent="0.25">
      <c r="B50" s="73" t="s">
        <v>433</v>
      </c>
      <c r="C50" s="70" t="s">
        <v>98</v>
      </c>
      <c r="D50" s="23">
        <v>87246</v>
      </c>
      <c r="E50" s="71" t="s">
        <v>434</v>
      </c>
      <c r="F50" s="23" t="s">
        <v>107</v>
      </c>
      <c r="G50" s="72">
        <v>259.59999999999991</v>
      </c>
      <c r="H50" s="69">
        <v>25220.19999999999</v>
      </c>
      <c r="I50" s="120">
        <f t="shared" si="0"/>
        <v>8.1026223877992739E-3</v>
      </c>
      <c r="J50" s="121">
        <f t="shared" si="1"/>
        <v>0.76896650389938215</v>
      </c>
    </row>
    <row r="51" spans="2:10" ht="52.8" x14ac:dyDescent="0.25">
      <c r="B51" s="73" t="s">
        <v>425</v>
      </c>
      <c r="C51" s="70" t="s">
        <v>98</v>
      </c>
      <c r="D51" s="23">
        <v>87745</v>
      </c>
      <c r="E51" s="71" t="s">
        <v>426</v>
      </c>
      <c r="F51" s="23" t="s">
        <v>107</v>
      </c>
      <c r="G51" s="72">
        <v>302.59999999999997</v>
      </c>
      <c r="H51" s="69">
        <v>24807.200000000004</v>
      </c>
      <c r="I51" s="120">
        <f t="shared" si="0"/>
        <v>7.9699357696851828E-3</v>
      </c>
      <c r="J51" s="121">
        <f t="shared" si="1"/>
        <v>0.77693643966906734</v>
      </c>
    </row>
    <row r="52" spans="2:10" x14ac:dyDescent="0.25">
      <c r="B52" s="73" t="s">
        <v>547</v>
      </c>
      <c r="C52" s="70" t="s">
        <v>98</v>
      </c>
      <c r="D52" s="23" t="s">
        <v>548</v>
      </c>
      <c r="E52" s="71" t="s">
        <v>549</v>
      </c>
      <c r="F52" s="23" t="s">
        <v>103</v>
      </c>
      <c r="G52" s="72">
        <v>20</v>
      </c>
      <c r="H52" s="69">
        <v>24054.19999999999</v>
      </c>
      <c r="I52" s="120">
        <f t="shared" si="0"/>
        <v>7.7280156160776398E-3</v>
      </c>
      <c r="J52" s="121">
        <f t="shared" si="1"/>
        <v>0.78466445528514495</v>
      </c>
    </row>
    <row r="53" spans="2:10" ht="39.6" x14ac:dyDescent="0.25">
      <c r="B53" s="73" t="s">
        <v>620</v>
      </c>
      <c r="C53" s="70" t="s">
        <v>98</v>
      </c>
      <c r="D53" s="23">
        <v>89714</v>
      </c>
      <c r="E53" s="71" t="s">
        <v>621</v>
      </c>
      <c r="F53" s="23" t="s">
        <v>106</v>
      </c>
      <c r="G53" s="72">
        <v>675.99999999999989</v>
      </c>
      <c r="H53" s="69">
        <v>23761.399999999998</v>
      </c>
      <c r="I53" s="120">
        <f t="shared" si="0"/>
        <v>7.6339462655115233E-3</v>
      </c>
      <c r="J53" s="121">
        <f t="shared" si="1"/>
        <v>0.79229840155065645</v>
      </c>
    </row>
    <row r="54" spans="2:10" ht="26.4" x14ac:dyDescent="0.25">
      <c r="B54" s="73" t="s">
        <v>313</v>
      </c>
      <c r="C54" s="70" t="s">
        <v>98</v>
      </c>
      <c r="D54" s="23">
        <v>92762</v>
      </c>
      <c r="E54" s="71" t="s">
        <v>308</v>
      </c>
      <c r="F54" s="23" t="s">
        <v>123</v>
      </c>
      <c r="G54" s="72">
        <v>1884.0000000000007</v>
      </c>
      <c r="H54" s="69">
        <v>22984.800000000007</v>
      </c>
      <c r="I54" s="120">
        <f t="shared" si="0"/>
        <v>7.3844440194403248E-3</v>
      </c>
      <c r="J54" s="121">
        <f t="shared" si="1"/>
        <v>0.79968284557009672</v>
      </c>
    </row>
    <row r="55" spans="2:10" ht="39.6" x14ac:dyDescent="0.25">
      <c r="B55" s="73" t="s">
        <v>508</v>
      </c>
      <c r="C55" s="70" t="s">
        <v>98</v>
      </c>
      <c r="D55" s="23">
        <v>91834</v>
      </c>
      <c r="E55" s="71" t="s">
        <v>509</v>
      </c>
      <c r="F55" s="23" t="s">
        <v>106</v>
      </c>
      <c r="G55" s="72">
        <v>894.00000000000034</v>
      </c>
      <c r="H55" s="69">
        <v>22260.6</v>
      </c>
      <c r="I55" s="120">
        <f t="shared" si="0"/>
        <v>7.1517765888392867E-3</v>
      </c>
      <c r="J55" s="121">
        <f t="shared" si="1"/>
        <v>0.80683462215893598</v>
      </c>
    </row>
    <row r="56" spans="2:10" ht="26.4" x14ac:dyDescent="0.25">
      <c r="B56" s="73" t="s">
        <v>334</v>
      </c>
      <c r="C56" s="70" t="s">
        <v>98</v>
      </c>
      <c r="D56" s="23">
        <v>105024</v>
      </c>
      <c r="E56" s="71" t="s">
        <v>146</v>
      </c>
      <c r="F56" s="23" t="s">
        <v>106</v>
      </c>
      <c r="G56" s="72">
        <v>323.99999999999989</v>
      </c>
      <c r="H56" s="69">
        <v>21753.399999999994</v>
      </c>
      <c r="I56" s="120">
        <f t="shared" si="0"/>
        <v>6.9888258558914182E-3</v>
      </c>
      <c r="J56" s="121">
        <f t="shared" si="1"/>
        <v>0.81382344801482742</v>
      </c>
    </row>
    <row r="57" spans="2:10" ht="39.6" x14ac:dyDescent="0.25">
      <c r="B57" s="73" t="s">
        <v>329</v>
      </c>
      <c r="C57" s="70" t="s">
        <v>98</v>
      </c>
      <c r="D57" s="23">
        <v>101963</v>
      </c>
      <c r="E57" s="71" t="s">
        <v>748</v>
      </c>
      <c r="F57" s="23" t="s">
        <v>107</v>
      </c>
      <c r="G57" s="72">
        <v>89.399999999999991</v>
      </c>
      <c r="H57" s="69">
        <v>20993.8</v>
      </c>
      <c r="I57" s="120">
        <f t="shared" si="0"/>
        <v>6.7447852865948907E-3</v>
      </c>
      <c r="J57" s="121">
        <f t="shared" si="1"/>
        <v>0.82056823330142237</v>
      </c>
    </row>
    <row r="58" spans="2:10" ht="39.6" x14ac:dyDescent="0.25">
      <c r="B58" s="73" t="s">
        <v>544</v>
      </c>
      <c r="C58" s="70" t="s">
        <v>98</v>
      </c>
      <c r="D58" s="23" t="s">
        <v>545</v>
      </c>
      <c r="E58" s="71" t="s">
        <v>546</v>
      </c>
      <c r="F58" s="23" t="s">
        <v>103</v>
      </c>
      <c r="G58" s="72">
        <v>20</v>
      </c>
      <c r="H58" s="69">
        <v>19874.800000000003</v>
      </c>
      <c r="I58" s="120">
        <f t="shared" si="0"/>
        <v>6.3852784447797038E-3</v>
      </c>
      <c r="J58" s="121">
        <f t="shared" si="1"/>
        <v>0.82695351174620202</v>
      </c>
    </row>
    <row r="59" spans="2:10" ht="26.4" x14ac:dyDescent="0.25">
      <c r="B59" s="73" t="s">
        <v>556</v>
      </c>
      <c r="C59" s="70" t="s">
        <v>98</v>
      </c>
      <c r="D59" s="23" t="s">
        <v>557</v>
      </c>
      <c r="E59" s="71" t="s">
        <v>558</v>
      </c>
      <c r="F59" s="23" t="s">
        <v>106</v>
      </c>
      <c r="G59" s="72">
        <v>200</v>
      </c>
      <c r="H59" s="69">
        <v>19394.000000000007</v>
      </c>
      <c r="I59" s="120">
        <f t="shared" si="0"/>
        <v>6.2308093745878004E-3</v>
      </c>
      <c r="J59" s="121">
        <f t="shared" si="1"/>
        <v>0.83318432112078977</v>
      </c>
    </row>
    <row r="60" spans="2:10" ht="26.4" x14ac:dyDescent="0.25">
      <c r="B60" s="73" t="s">
        <v>567</v>
      </c>
      <c r="C60" s="70" t="s">
        <v>98</v>
      </c>
      <c r="D60" s="23" t="s">
        <v>568</v>
      </c>
      <c r="E60" s="71" t="s">
        <v>569</v>
      </c>
      <c r="F60" s="23" t="s">
        <v>103</v>
      </c>
      <c r="G60" s="72">
        <v>20</v>
      </c>
      <c r="H60" s="69">
        <v>18680.400000000005</v>
      </c>
      <c r="I60" s="120">
        <f t="shared" si="0"/>
        <v>6.001547460093324E-3</v>
      </c>
      <c r="J60" s="121">
        <f t="shared" si="1"/>
        <v>0.83918586858088307</v>
      </c>
    </row>
    <row r="61" spans="2:10" ht="66" x14ac:dyDescent="0.25">
      <c r="B61" s="73" t="s">
        <v>338</v>
      </c>
      <c r="C61" s="70" t="s">
        <v>98</v>
      </c>
      <c r="D61" s="23">
        <v>94570</v>
      </c>
      <c r="E61" s="71" t="s">
        <v>162</v>
      </c>
      <c r="F61" s="23" t="s">
        <v>107</v>
      </c>
      <c r="G61" s="72">
        <v>52.000000000000014</v>
      </c>
      <c r="H61" s="69">
        <v>18047.200000000004</v>
      </c>
      <c r="I61" s="120">
        <f t="shared" si="0"/>
        <v>5.7981160639920043E-3</v>
      </c>
      <c r="J61" s="121">
        <f t="shared" si="1"/>
        <v>0.84498398464487512</v>
      </c>
    </row>
    <row r="62" spans="2:10" ht="39.6" x14ac:dyDescent="0.25">
      <c r="B62" s="73" t="s">
        <v>648</v>
      </c>
      <c r="C62" s="70" t="s">
        <v>98</v>
      </c>
      <c r="D62" s="23">
        <v>86924</v>
      </c>
      <c r="E62" s="71" t="s">
        <v>649</v>
      </c>
      <c r="F62" s="23" t="s">
        <v>103</v>
      </c>
      <c r="G62" s="72">
        <v>20</v>
      </c>
      <c r="H62" s="69">
        <v>17240.600000000006</v>
      </c>
      <c r="I62" s="120">
        <f t="shared" si="0"/>
        <v>5.5389755647890287E-3</v>
      </c>
      <c r="J62" s="121">
        <f t="shared" si="1"/>
        <v>0.85052296020966411</v>
      </c>
    </row>
    <row r="63" spans="2:10" ht="39.6" x14ac:dyDescent="0.25">
      <c r="B63" s="73" t="s">
        <v>510</v>
      </c>
      <c r="C63" s="70" t="s">
        <v>98</v>
      </c>
      <c r="D63" s="23">
        <v>91854</v>
      </c>
      <c r="E63" s="71" t="s">
        <v>511</v>
      </c>
      <c r="F63" s="23" t="s">
        <v>106</v>
      </c>
      <c r="G63" s="72">
        <v>1165.9999999999995</v>
      </c>
      <c r="H63" s="69">
        <v>16522.200000000004</v>
      </c>
      <c r="I63" s="120">
        <f t="shared" si="0"/>
        <v>5.3081715297934691E-3</v>
      </c>
      <c r="J63" s="121">
        <f t="shared" si="1"/>
        <v>0.85583113173945757</v>
      </c>
    </row>
    <row r="64" spans="2:10" ht="39.6" x14ac:dyDescent="0.25">
      <c r="B64" s="73" t="s">
        <v>375</v>
      </c>
      <c r="C64" s="70" t="s">
        <v>98</v>
      </c>
      <c r="D64" s="23">
        <v>87905</v>
      </c>
      <c r="E64" s="71" t="s">
        <v>376</v>
      </c>
      <c r="F64" s="23" t="s">
        <v>107</v>
      </c>
      <c r="G64" s="72">
        <v>1376.3999999999992</v>
      </c>
      <c r="H64" s="69">
        <v>16489.199999999993</v>
      </c>
      <c r="I64" s="120">
        <f t="shared" si="0"/>
        <v>5.2975694513485135E-3</v>
      </c>
      <c r="J64" s="121">
        <f t="shared" si="1"/>
        <v>0.86112870119080609</v>
      </c>
    </row>
    <row r="65" spans="2:10" ht="39.6" x14ac:dyDescent="0.25">
      <c r="B65" s="73" t="s">
        <v>356</v>
      </c>
      <c r="C65" s="70" t="s">
        <v>98</v>
      </c>
      <c r="D65" s="23">
        <v>87879</v>
      </c>
      <c r="E65" s="71" t="s">
        <v>357</v>
      </c>
      <c r="F65" s="23" t="s">
        <v>107</v>
      </c>
      <c r="G65" s="72">
        <v>2378.4000000000005</v>
      </c>
      <c r="H65" s="69">
        <v>16268.199999999999</v>
      </c>
      <c r="I65" s="120">
        <f t="shared" si="0"/>
        <v>5.226567653277777E-3</v>
      </c>
      <c r="J65" s="121">
        <f t="shared" si="1"/>
        <v>0.86635526884408387</v>
      </c>
    </row>
    <row r="66" spans="2:10" ht="39.6" x14ac:dyDescent="0.25">
      <c r="B66" s="73" t="s">
        <v>642</v>
      </c>
      <c r="C66" s="70" t="s">
        <v>98</v>
      </c>
      <c r="D66" s="23">
        <v>86931</v>
      </c>
      <c r="E66" s="71" t="s">
        <v>643</v>
      </c>
      <c r="F66" s="23" t="s">
        <v>103</v>
      </c>
      <c r="G66" s="72">
        <v>20</v>
      </c>
      <c r="H66" s="69">
        <v>15578.600000000004</v>
      </c>
      <c r="I66" s="120">
        <f t="shared" si="0"/>
        <v>5.0050163412887231E-3</v>
      </c>
      <c r="J66" s="121">
        <f t="shared" si="1"/>
        <v>0.87136028518537256</v>
      </c>
    </row>
    <row r="67" spans="2:10" ht="39.6" x14ac:dyDescent="0.25">
      <c r="B67" s="73" t="s">
        <v>360</v>
      </c>
      <c r="C67" s="70" t="s">
        <v>98</v>
      </c>
      <c r="D67" s="23">
        <v>87545</v>
      </c>
      <c r="E67" s="71" t="s">
        <v>361</v>
      </c>
      <c r="F67" s="23" t="s">
        <v>107</v>
      </c>
      <c r="G67" s="72">
        <v>318.39999999999998</v>
      </c>
      <c r="H67" s="69">
        <v>14614.599999999995</v>
      </c>
      <c r="I67" s="120">
        <f t="shared" si="0"/>
        <v>4.6953071406543676E-3</v>
      </c>
      <c r="J67" s="121">
        <f t="shared" si="1"/>
        <v>0.87605559232602692</v>
      </c>
    </row>
    <row r="68" spans="2:10" ht="26.4" x14ac:dyDescent="0.25">
      <c r="B68" s="73" t="s">
        <v>514</v>
      </c>
      <c r="C68" s="70" t="s">
        <v>98</v>
      </c>
      <c r="D68" s="23">
        <v>90447</v>
      </c>
      <c r="E68" s="71" t="s">
        <v>515</v>
      </c>
      <c r="F68" s="23" t="s">
        <v>106</v>
      </c>
      <c r="G68" s="72">
        <v>1165.9999999999995</v>
      </c>
      <c r="H68" s="69">
        <v>13467.400000000005</v>
      </c>
      <c r="I68" s="120">
        <f t="shared" si="0"/>
        <v>4.3267403408953154E-3</v>
      </c>
      <c r="J68" s="121">
        <f t="shared" si="1"/>
        <v>0.88038233266692223</v>
      </c>
    </row>
    <row r="69" spans="2:10" ht="26.4" x14ac:dyDescent="0.25">
      <c r="B69" s="73" t="s">
        <v>402</v>
      </c>
      <c r="C69" s="70" t="s">
        <v>98</v>
      </c>
      <c r="D69" s="23">
        <v>88415</v>
      </c>
      <c r="E69" s="71" t="s">
        <v>403</v>
      </c>
      <c r="F69" s="23" t="s">
        <v>107</v>
      </c>
      <c r="G69" s="72">
        <v>2160.7999999999997</v>
      </c>
      <c r="H69" s="69">
        <v>13440.200000000003</v>
      </c>
      <c r="I69" s="120">
        <f t="shared" si="0"/>
        <v>4.3180016580558383E-3</v>
      </c>
      <c r="J69" s="121">
        <f t="shared" si="1"/>
        <v>0.88470033432497808</v>
      </c>
    </row>
    <row r="70" spans="2:10" x14ac:dyDescent="0.25">
      <c r="B70" s="73" t="s">
        <v>409</v>
      </c>
      <c r="C70" s="70" t="s">
        <v>98</v>
      </c>
      <c r="D70" s="23" t="s">
        <v>410</v>
      </c>
      <c r="E70" s="71" t="s">
        <v>411</v>
      </c>
      <c r="F70" s="23" t="s">
        <v>107</v>
      </c>
      <c r="G70" s="72">
        <v>420</v>
      </c>
      <c r="H70" s="69">
        <v>12406.800000000001</v>
      </c>
      <c r="I70" s="120">
        <f t="shared" si="0"/>
        <v>3.9859959651766469E-3</v>
      </c>
      <c r="J70" s="121">
        <f t="shared" si="1"/>
        <v>0.88868633029015476</v>
      </c>
    </row>
    <row r="71" spans="2:10" ht="26.4" x14ac:dyDescent="0.25">
      <c r="B71" s="73" t="s">
        <v>311</v>
      </c>
      <c r="C71" s="70" t="s">
        <v>98</v>
      </c>
      <c r="D71" s="23">
        <v>92759</v>
      </c>
      <c r="E71" s="71" t="s">
        <v>312</v>
      </c>
      <c r="F71" s="23" t="s">
        <v>123</v>
      </c>
      <c r="G71" s="72">
        <v>747.99999999999977</v>
      </c>
      <c r="H71" s="69">
        <v>12110.200000000003</v>
      </c>
      <c r="I71" s="120">
        <f t="shared" si="0"/>
        <v>3.8907057692138375E-3</v>
      </c>
      <c r="J71" s="121">
        <f t="shared" si="1"/>
        <v>0.89257703605936856</v>
      </c>
    </row>
    <row r="72" spans="2:10" x14ac:dyDescent="0.25">
      <c r="B72" s="73" t="s">
        <v>293</v>
      </c>
      <c r="C72" s="70" t="s">
        <v>155</v>
      </c>
      <c r="D72" s="23" t="s">
        <v>111</v>
      </c>
      <c r="E72" s="71" t="s">
        <v>232</v>
      </c>
      <c r="F72" s="23" t="s">
        <v>107</v>
      </c>
      <c r="G72" s="72">
        <v>12</v>
      </c>
      <c r="H72" s="69">
        <v>11532.36</v>
      </c>
      <c r="I72" s="120">
        <f t="shared" si="0"/>
        <v>3.705060162891685E-3</v>
      </c>
      <c r="J72" s="121">
        <f t="shared" si="1"/>
        <v>0.89628209622226029</v>
      </c>
    </row>
    <row r="73" spans="2:10" ht="26.4" x14ac:dyDescent="0.25">
      <c r="B73" s="73" t="s">
        <v>392</v>
      </c>
      <c r="C73" s="70" t="s">
        <v>98</v>
      </c>
      <c r="D73" s="23">
        <v>88485</v>
      </c>
      <c r="E73" s="71" t="s">
        <v>150</v>
      </c>
      <c r="F73" s="23" t="s">
        <v>107</v>
      </c>
      <c r="G73" s="72">
        <v>2060</v>
      </c>
      <c r="H73" s="69">
        <v>11288.800000000007</v>
      </c>
      <c r="I73" s="120">
        <f t="shared" si="0"/>
        <v>3.6268103984658539E-3</v>
      </c>
      <c r="J73" s="121">
        <f t="shared" si="1"/>
        <v>0.8999089066207262</v>
      </c>
    </row>
    <row r="74" spans="2:10" ht="26.4" x14ac:dyDescent="0.25">
      <c r="B74" s="73" t="s">
        <v>322</v>
      </c>
      <c r="C74" s="70" t="s">
        <v>98</v>
      </c>
      <c r="D74" s="23">
        <v>92761</v>
      </c>
      <c r="E74" s="71" t="s">
        <v>323</v>
      </c>
      <c r="F74" s="23" t="s">
        <v>123</v>
      </c>
      <c r="G74" s="72">
        <v>814.00000000000023</v>
      </c>
      <c r="H74" s="69">
        <v>11241.399999999998</v>
      </c>
      <c r="I74" s="120">
        <f t="shared" si="0"/>
        <v>3.6115819585176476E-3</v>
      </c>
      <c r="J74" s="121">
        <f t="shared" si="1"/>
        <v>0.90352048857924383</v>
      </c>
    </row>
    <row r="75" spans="2:10" ht="26.4" x14ac:dyDescent="0.25">
      <c r="B75" s="73" t="s">
        <v>412</v>
      </c>
      <c r="C75" s="70" t="s">
        <v>98</v>
      </c>
      <c r="D75" s="23">
        <v>102219</v>
      </c>
      <c r="E75" s="71" t="s">
        <v>413</v>
      </c>
      <c r="F75" s="23" t="s">
        <v>107</v>
      </c>
      <c r="G75" s="72">
        <v>420</v>
      </c>
      <c r="H75" s="69">
        <v>9647.4000000000015</v>
      </c>
      <c r="I75" s="120">
        <f t="shared" si="0"/>
        <v>3.0994694421160322E-3</v>
      </c>
      <c r="J75" s="121">
        <f t="shared" si="1"/>
        <v>0.90661995802135986</v>
      </c>
    </row>
    <row r="76" spans="2:10" ht="26.4" x14ac:dyDescent="0.25">
      <c r="B76" s="73" t="s">
        <v>335</v>
      </c>
      <c r="C76" s="70" t="s">
        <v>98</v>
      </c>
      <c r="D76" s="23">
        <v>105030</v>
      </c>
      <c r="E76" s="71" t="s">
        <v>336</v>
      </c>
      <c r="F76" s="23" t="s">
        <v>106</v>
      </c>
      <c r="G76" s="72">
        <v>183.99999999999994</v>
      </c>
      <c r="H76" s="69">
        <v>9597.4000000000015</v>
      </c>
      <c r="I76" s="120">
        <f t="shared" si="0"/>
        <v>3.0834056868964082E-3</v>
      </c>
      <c r="J76" s="121">
        <f t="shared" si="1"/>
        <v>0.90970336370825622</v>
      </c>
    </row>
    <row r="77" spans="2:10" ht="26.4" x14ac:dyDescent="0.25">
      <c r="B77" s="73" t="s">
        <v>500</v>
      </c>
      <c r="C77" s="70" t="s">
        <v>98</v>
      </c>
      <c r="D77" s="23">
        <v>91924</v>
      </c>
      <c r="E77" s="71" t="s">
        <v>187</v>
      </c>
      <c r="F77" s="23" t="s">
        <v>106</v>
      </c>
      <c r="G77" s="72">
        <v>1958.0000000000007</v>
      </c>
      <c r="H77" s="69">
        <v>8889.4000000000033</v>
      </c>
      <c r="I77" s="120">
        <f t="shared" si="0"/>
        <v>2.8559429129865312E-3</v>
      </c>
      <c r="J77" s="121">
        <f t="shared" si="1"/>
        <v>0.91255930662124274</v>
      </c>
    </row>
    <row r="78" spans="2:10" ht="26.4" x14ac:dyDescent="0.25">
      <c r="B78" s="73" t="s">
        <v>504</v>
      </c>
      <c r="C78" s="70" t="s">
        <v>98</v>
      </c>
      <c r="D78" s="23">
        <v>101884</v>
      </c>
      <c r="E78" s="71" t="s">
        <v>505</v>
      </c>
      <c r="F78" s="23" t="s">
        <v>106</v>
      </c>
      <c r="G78" s="72">
        <v>517.99999999999977</v>
      </c>
      <c r="H78" s="69">
        <v>8800.8000000000011</v>
      </c>
      <c r="I78" s="120">
        <f t="shared" ref="I78:I141" si="2">H78/$H$12</f>
        <v>2.8274779387373566E-3</v>
      </c>
      <c r="J78" s="121">
        <f t="shared" si="1"/>
        <v>0.91538678455998013</v>
      </c>
    </row>
    <row r="79" spans="2:10" ht="26.4" x14ac:dyDescent="0.25">
      <c r="B79" s="73" t="s">
        <v>444</v>
      </c>
      <c r="C79" s="70" t="s">
        <v>98</v>
      </c>
      <c r="D79" s="23">
        <v>88648</v>
      </c>
      <c r="E79" s="71" t="s">
        <v>445</v>
      </c>
      <c r="F79" s="23" t="s">
        <v>106</v>
      </c>
      <c r="G79" s="72">
        <v>774.00000000000023</v>
      </c>
      <c r="H79" s="69">
        <v>8529.4000000000033</v>
      </c>
      <c r="I79" s="120">
        <f t="shared" si="2"/>
        <v>2.7402838754052379E-3</v>
      </c>
      <c r="J79" s="121">
        <f t="shared" ref="J79:J142" si="3">I79+J78</f>
        <v>0.91812706843538539</v>
      </c>
    </row>
    <row r="80" spans="2:10" ht="26.4" x14ac:dyDescent="0.25">
      <c r="B80" s="73" t="s">
        <v>294</v>
      </c>
      <c r="C80" s="70" t="s">
        <v>155</v>
      </c>
      <c r="D80" s="23" t="s">
        <v>113</v>
      </c>
      <c r="E80" s="71" t="s">
        <v>253</v>
      </c>
      <c r="F80" s="23" t="s">
        <v>107</v>
      </c>
      <c r="G80" s="72">
        <v>18</v>
      </c>
      <c r="H80" s="69">
        <v>8481.9599999999991</v>
      </c>
      <c r="I80" s="120">
        <f t="shared" si="2"/>
        <v>2.7250425844528572E-3</v>
      </c>
      <c r="J80" s="121">
        <f t="shared" si="3"/>
        <v>0.92085211101983822</v>
      </c>
    </row>
    <row r="81" spans="2:10" ht="39.6" x14ac:dyDescent="0.25">
      <c r="B81" s="73" t="s">
        <v>353</v>
      </c>
      <c r="C81" s="70" t="s">
        <v>98</v>
      </c>
      <c r="D81" s="23">
        <v>94221</v>
      </c>
      <c r="E81" s="71" t="s">
        <v>160</v>
      </c>
      <c r="F81" s="23" t="s">
        <v>106</v>
      </c>
      <c r="G81" s="72">
        <v>213.00000000000006</v>
      </c>
      <c r="H81" s="69">
        <v>8383.6000000000022</v>
      </c>
      <c r="I81" s="120">
        <f t="shared" si="2"/>
        <v>2.6934419651848136E-3</v>
      </c>
      <c r="J81" s="121">
        <f t="shared" si="3"/>
        <v>0.92354555298502305</v>
      </c>
    </row>
    <row r="82" spans="2:10" ht="26.4" x14ac:dyDescent="0.25">
      <c r="B82" s="73" t="s">
        <v>478</v>
      </c>
      <c r="C82" s="70" t="s">
        <v>98</v>
      </c>
      <c r="D82" s="23">
        <v>92000</v>
      </c>
      <c r="E82" s="71" t="s">
        <v>193</v>
      </c>
      <c r="F82" s="23" t="s">
        <v>103</v>
      </c>
      <c r="G82" s="72">
        <v>200</v>
      </c>
      <c r="H82" s="69">
        <v>8240</v>
      </c>
      <c r="I82" s="120">
        <f t="shared" si="2"/>
        <v>2.6473068601940526E-3</v>
      </c>
      <c r="J82" s="121">
        <f t="shared" si="3"/>
        <v>0.92619285984521715</v>
      </c>
    </row>
    <row r="83" spans="2:10" ht="39.6" x14ac:dyDescent="0.25">
      <c r="B83" s="73" t="s">
        <v>377</v>
      </c>
      <c r="C83" s="70" t="s">
        <v>98</v>
      </c>
      <c r="D83" s="23">
        <v>87894</v>
      </c>
      <c r="E83" s="71" t="s">
        <v>378</v>
      </c>
      <c r="F83" s="23" t="s">
        <v>107</v>
      </c>
      <c r="G83" s="72">
        <v>784.40000000000032</v>
      </c>
      <c r="H83" s="69">
        <v>8095</v>
      </c>
      <c r="I83" s="120">
        <f t="shared" si="2"/>
        <v>2.6007219700571425E-3</v>
      </c>
      <c r="J83" s="121">
        <f t="shared" si="3"/>
        <v>0.92879358181527427</v>
      </c>
    </row>
    <row r="84" spans="2:10" ht="26.4" x14ac:dyDescent="0.25">
      <c r="B84" s="73" t="s">
        <v>462</v>
      </c>
      <c r="C84" s="70" t="s">
        <v>98</v>
      </c>
      <c r="D84" s="23" t="s">
        <v>463</v>
      </c>
      <c r="E84" s="71" t="s">
        <v>464</v>
      </c>
      <c r="F84" s="23" t="s">
        <v>103</v>
      </c>
      <c r="G84" s="72">
        <v>40</v>
      </c>
      <c r="H84" s="69">
        <v>7524.4000000000033</v>
      </c>
      <c r="I84" s="120">
        <f t="shared" si="2"/>
        <v>2.4174023954907932E-3</v>
      </c>
      <c r="J84" s="121">
        <f t="shared" si="3"/>
        <v>0.93121098421076509</v>
      </c>
    </row>
    <row r="85" spans="2:10" x14ac:dyDescent="0.25">
      <c r="B85" s="73" t="s">
        <v>442</v>
      </c>
      <c r="C85" s="70" t="s">
        <v>98</v>
      </c>
      <c r="D85" s="23">
        <v>98695</v>
      </c>
      <c r="E85" s="71" t="s">
        <v>443</v>
      </c>
      <c r="F85" s="23" t="s">
        <v>106</v>
      </c>
      <c r="G85" s="72">
        <v>50.40000000000002</v>
      </c>
      <c r="H85" s="69">
        <v>7432.9999999999973</v>
      </c>
      <c r="I85" s="120">
        <f t="shared" si="2"/>
        <v>2.3880378509493184E-3</v>
      </c>
      <c r="J85" s="121">
        <f t="shared" si="3"/>
        <v>0.93359902206171441</v>
      </c>
    </row>
    <row r="86" spans="2:10" ht="26.4" x14ac:dyDescent="0.25">
      <c r="B86" s="73" t="s">
        <v>652</v>
      </c>
      <c r="C86" s="70" t="s">
        <v>105</v>
      </c>
      <c r="D86" s="23" t="s">
        <v>653</v>
      </c>
      <c r="E86" s="71" t="s">
        <v>654</v>
      </c>
      <c r="F86" s="23" t="s">
        <v>103</v>
      </c>
      <c r="G86" s="72">
        <v>20</v>
      </c>
      <c r="H86" s="69">
        <v>7179.5999999999967</v>
      </c>
      <c r="I86" s="120">
        <f t="shared" si="2"/>
        <v>2.3066267394962633E-3</v>
      </c>
      <c r="J86" s="121">
        <f t="shared" si="3"/>
        <v>0.93590564880121063</v>
      </c>
    </row>
    <row r="87" spans="2:10" ht="52.8" x14ac:dyDescent="0.25">
      <c r="B87" s="73" t="s">
        <v>646</v>
      </c>
      <c r="C87" s="70" t="s">
        <v>98</v>
      </c>
      <c r="D87" s="23">
        <v>86934</v>
      </c>
      <c r="E87" s="71" t="s">
        <v>647</v>
      </c>
      <c r="F87" s="23" t="s">
        <v>103</v>
      </c>
      <c r="G87" s="72">
        <v>14.400000000000004</v>
      </c>
      <c r="H87" s="69">
        <v>7146.3999999999987</v>
      </c>
      <c r="I87" s="120">
        <f t="shared" si="2"/>
        <v>2.2959604060304338E-3</v>
      </c>
      <c r="J87" s="121">
        <f t="shared" si="3"/>
        <v>0.93820160920724105</v>
      </c>
    </row>
    <row r="88" spans="2:10" ht="26.4" x14ac:dyDescent="0.25">
      <c r="B88" s="73" t="s">
        <v>492</v>
      </c>
      <c r="C88" s="70" t="s">
        <v>98</v>
      </c>
      <c r="D88" s="23">
        <v>91940</v>
      </c>
      <c r="E88" s="71" t="s">
        <v>493</v>
      </c>
      <c r="F88" s="23" t="s">
        <v>103</v>
      </c>
      <c r="G88" s="72">
        <v>260</v>
      </c>
      <c r="H88" s="69">
        <v>6663.7999999999975</v>
      </c>
      <c r="I88" s="120">
        <f t="shared" si="2"/>
        <v>2.1409130406506213E-3</v>
      </c>
      <c r="J88" s="121">
        <f t="shared" si="3"/>
        <v>0.94034252224789172</v>
      </c>
    </row>
    <row r="89" spans="2:10" ht="26.4" x14ac:dyDescent="0.25">
      <c r="B89" s="73" t="s">
        <v>536</v>
      </c>
      <c r="C89" s="70" t="s">
        <v>98</v>
      </c>
      <c r="D89" s="23">
        <v>89987</v>
      </c>
      <c r="E89" s="71" t="s">
        <v>537</v>
      </c>
      <c r="F89" s="23" t="s">
        <v>103</v>
      </c>
      <c r="G89" s="72">
        <v>60</v>
      </c>
      <c r="H89" s="69">
        <v>6610.2000000000025</v>
      </c>
      <c r="I89" s="120">
        <f t="shared" si="2"/>
        <v>2.1236926950551861E-3</v>
      </c>
      <c r="J89" s="121">
        <f t="shared" si="3"/>
        <v>0.94246621494294691</v>
      </c>
    </row>
    <row r="90" spans="2:10" ht="39.6" x14ac:dyDescent="0.25">
      <c r="B90" s="73" t="s">
        <v>371</v>
      </c>
      <c r="C90" s="70" t="s">
        <v>98</v>
      </c>
      <c r="D90" s="23">
        <v>87265</v>
      </c>
      <c r="E90" s="71" t="s">
        <v>372</v>
      </c>
      <c r="F90" s="23" t="s">
        <v>107</v>
      </c>
      <c r="G90" s="72">
        <v>76.80000000000004</v>
      </c>
      <c r="H90" s="69">
        <v>6574.7999999999975</v>
      </c>
      <c r="I90" s="120">
        <f t="shared" si="2"/>
        <v>2.1123195563596906E-3</v>
      </c>
      <c r="J90" s="121">
        <f t="shared" si="3"/>
        <v>0.94457853449930662</v>
      </c>
    </row>
    <row r="91" spans="2:10" ht="52.8" x14ac:dyDescent="0.25">
      <c r="B91" s="73" t="s">
        <v>644</v>
      </c>
      <c r="C91" s="70" t="s">
        <v>98</v>
      </c>
      <c r="D91" s="23">
        <v>86943</v>
      </c>
      <c r="E91" s="71" t="s">
        <v>645</v>
      </c>
      <c r="F91" s="23" t="s">
        <v>103</v>
      </c>
      <c r="G91" s="72">
        <v>20</v>
      </c>
      <c r="H91" s="69">
        <v>6525.5999999999967</v>
      </c>
      <c r="I91" s="120">
        <f t="shared" si="2"/>
        <v>2.0965128212235801E-3</v>
      </c>
      <c r="J91" s="121">
        <f t="shared" si="3"/>
        <v>0.94667504732053021</v>
      </c>
    </row>
    <row r="92" spans="2:10" ht="52.8" x14ac:dyDescent="0.25">
      <c r="B92" s="73" t="s">
        <v>341</v>
      </c>
      <c r="C92" s="70" t="s">
        <v>98</v>
      </c>
      <c r="D92" s="23">
        <v>94569</v>
      </c>
      <c r="E92" s="71" t="s">
        <v>342</v>
      </c>
      <c r="F92" s="23" t="s">
        <v>107</v>
      </c>
      <c r="G92" s="72">
        <v>9.600000000000005</v>
      </c>
      <c r="H92" s="69">
        <v>6369.5999999999967</v>
      </c>
      <c r="I92" s="120">
        <f t="shared" si="2"/>
        <v>2.0463939049383531E-3</v>
      </c>
      <c r="J92" s="121">
        <f t="shared" si="3"/>
        <v>0.94872144122546853</v>
      </c>
    </row>
    <row r="93" spans="2:10" ht="26.4" x14ac:dyDescent="0.25">
      <c r="B93" s="73" t="s">
        <v>289</v>
      </c>
      <c r="C93" s="70" t="s">
        <v>98</v>
      </c>
      <c r="D93" s="23" t="s">
        <v>290</v>
      </c>
      <c r="E93" s="71" t="s">
        <v>291</v>
      </c>
      <c r="F93" s="23" t="s">
        <v>107</v>
      </c>
      <c r="G93" s="72">
        <v>10</v>
      </c>
      <c r="H93" s="69">
        <v>5979.9</v>
      </c>
      <c r="I93" s="120">
        <f t="shared" si="2"/>
        <v>1.9211929967566036E-3</v>
      </c>
      <c r="J93" s="121">
        <f t="shared" si="3"/>
        <v>0.95064263422222517</v>
      </c>
    </row>
    <row r="94" spans="2:10" ht="26.4" x14ac:dyDescent="0.25">
      <c r="B94" s="73" t="s">
        <v>593</v>
      </c>
      <c r="C94" s="70" t="s">
        <v>98</v>
      </c>
      <c r="D94" s="23">
        <v>89403</v>
      </c>
      <c r="E94" s="71" t="s">
        <v>594</v>
      </c>
      <c r="F94" s="23" t="s">
        <v>106</v>
      </c>
      <c r="G94" s="72">
        <v>211.00000000000006</v>
      </c>
      <c r="H94" s="69">
        <v>5979.7999999999975</v>
      </c>
      <c r="I94" s="120">
        <f t="shared" si="2"/>
        <v>1.9211608692461636E-3</v>
      </c>
      <c r="J94" s="121">
        <f t="shared" si="3"/>
        <v>0.95256379509147138</v>
      </c>
    </row>
    <row r="95" spans="2:10" ht="26.4" x14ac:dyDescent="0.25">
      <c r="B95" s="73" t="s">
        <v>530</v>
      </c>
      <c r="C95" s="70" t="s">
        <v>98</v>
      </c>
      <c r="D95" s="23">
        <v>89356</v>
      </c>
      <c r="E95" s="71" t="s">
        <v>531</v>
      </c>
      <c r="F95" s="23" t="s">
        <v>106</v>
      </c>
      <c r="G95" s="72">
        <v>173.99999999999997</v>
      </c>
      <c r="H95" s="69">
        <v>5917.8000000000011</v>
      </c>
      <c r="I95" s="120">
        <f t="shared" si="2"/>
        <v>1.901241812773831E-3</v>
      </c>
      <c r="J95" s="121">
        <f t="shared" si="3"/>
        <v>0.95446503690424522</v>
      </c>
    </row>
    <row r="96" spans="2:10" ht="26.4" x14ac:dyDescent="0.25">
      <c r="B96" s="73" t="s">
        <v>471</v>
      </c>
      <c r="C96" s="70" t="s">
        <v>98</v>
      </c>
      <c r="D96" s="23">
        <v>103782</v>
      </c>
      <c r="E96" s="71" t="s">
        <v>472</v>
      </c>
      <c r="F96" s="23" t="s">
        <v>103</v>
      </c>
      <c r="G96" s="72">
        <v>140</v>
      </c>
      <c r="H96" s="69">
        <v>5794.5999999999985</v>
      </c>
      <c r="I96" s="120">
        <f t="shared" si="2"/>
        <v>1.8616607199126764E-3</v>
      </c>
      <c r="J96" s="121">
        <f t="shared" si="3"/>
        <v>0.9563266976241579</v>
      </c>
    </row>
    <row r="97" spans="2:10" ht="26.4" x14ac:dyDescent="0.25">
      <c r="B97" s="73" t="s">
        <v>479</v>
      </c>
      <c r="C97" s="70" t="s">
        <v>98</v>
      </c>
      <c r="D97" s="23">
        <v>91996</v>
      </c>
      <c r="E97" s="71" t="s">
        <v>480</v>
      </c>
      <c r="F97" s="23" t="s">
        <v>103</v>
      </c>
      <c r="G97" s="72">
        <v>120</v>
      </c>
      <c r="H97" s="69">
        <v>5605.2000000000025</v>
      </c>
      <c r="I97" s="120">
        <f t="shared" si="2"/>
        <v>1.8008112151407414E-3</v>
      </c>
      <c r="J97" s="121">
        <f t="shared" si="3"/>
        <v>0.95812750883929865</v>
      </c>
    </row>
    <row r="98" spans="2:10" ht="39.6" x14ac:dyDescent="0.25">
      <c r="B98" s="73" t="s">
        <v>512</v>
      </c>
      <c r="C98" s="70" t="s">
        <v>98</v>
      </c>
      <c r="D98" s="23">
        <v>91845</v>
      </c>
      <c r="E98" s="71" t="s">
        <v>513</v>
      </c>
      <c r="F98" s="23" t="s">
        <v>106</v>
      </c>
      <c r="G98" s="72">
        <v>441.2</v>
      </c>
      <c r="H98" s="69">
        <v>5497.3999999999987</v>
      </c>
      <c r="I98" s="120">
        <f t="shared" si="2"/>
        <v>1.7661777588872307E-3</v>
      </c>
      <c r="J98" s="121">
        <f t="shared" si="3"/>
        <v>0.95989368659818586</v>
      </c>
    </row>
    <row r="99" spans="2:10" ht="26.4" x14ac:dyDescent="0.25">
      <c r="B99" s="73" t="s">
        <v>659</v>
      </c>
      <c r="C99" s="70" t="s">
        <v>98</v>
      </c>
      <c r="D99" s="23" t="s">
        <v>755</v>
      </c>
      <c r="E99" s="71" t="s">
        <v>756</v>
      </c>
      <c r="F99" s="23" t="s">
        <v>107</v>
      </c>
      <c r="G99" s="72">
        <v>974.80000000000007</v>
      </c>
      <c r="H99" s="69">
        <v>5361.4</v>
      </c>
      <c r="I99" s="120">
        <f t="shared" si="2"/>
        <v>1.7224843446898533E-3</v>
      </c>
      <c r="J99" s="121">
        <f t="shared" si="3"/>
        <v>0.96161617094287566</v>
      </c>
    </row>
    <row r="100" spans="2:10" ht="39.6" x14ac:dyDescent="0.25">
      <c r="B100" s="73" t="s">
        <v>632</v>
      </c>
      <c r="C100" s="70" t="s">
        <v>98</v>
      </c>
      <c r="D100" s="23">
        <v>98107</v>
      </c>
      <c r="E100" s="71" t="s">
        <v>633</v>
      </c>
      <c r="F100" s="23" t="s">
        <v>103</v>
      </c>
      <c r="G100" s="72">
        <v>20</v>
      </c>
      <c r="H100" s="69">
        <v>5270.4000000000015</v>
      </c>
      <c r="I100" s="120">
        <f t="shared" si="2"/>
        <v>1.6932483101901382E-3</v>
      </c>
      <c r="J100" s="121">
        <f t="shared" si="3"/>
        <v>0.96330941925306579</v>
      </c>
    </row>
    <row r="101" spans="2:10" ht="26.4" x14ac:dyDescent="0.25">
      <c r="B101" s="73" t="s">
        <v>307</v>
      </c>
      <c r="C101" s="70" t="s">
        <v>98</v>
      </c>
      <c r="D101" s="23">
        <v>92762</v>
      </c>
      <c r="E101" s="71" t="s">
        <v>308</v>
      </c>
      <c r="F101" s="23" t="s">
        <v>123</v>
      </c>
      <c r="G101" s="72">
        <v>423.99999999999989</v>
      </c>
      <c r="H101" s="69">
        <v>5172.8</v>
      </c>
      <c r="I101" s="120">
        <f t="shared" si="2"/>
        <v>1.6618918600014314E-3</v>
      </c>
      <c r="J101" s="121">
        <f t="shared" si="3"/>
        <v>0.96497131111306722</v>
      </c>
    </row>
    <row r="102" spans="2:10" ht="39.6" x14ac:dyDescent="0.25">
      <c r="B102" s="73" t="s">
        <v>616</v>
      </c>
      <c r="C102" s="70" t="s">
        <v>98</v>
      </c>
      <c r="D102" s="23">
        <v>89712</v>
      </c>
      <c r="E102" s="71" t="s">
        <v>617</v>
      </c>
      <c r="F102" s="23" t="s">
        <v>106</v>
      </c>
      <c r="G102" s="72">
        <v>204.2000000000001</v>
      </c>
      <c r="H102" s="69">
        <v>5156.0000000000018</v>
      </c>
      <c r="I102" s="120">
        <f t="shared" si="2"/>
        <v>1.6564944382476384E-3</v>
      </c>
      <c r="J102" s="121">
        <f t="shared" si="3"/>
        <v>0.96662780555131489</v>
      </c>
    </row>
    <row r="103" spans="2:10" ht="26.4" x14ac:dyDescent="0.25">
      <c r="B103" s="73" t="s">
        <v>502</v>
      </c>
      <c r="C103" s="70" t="s">
        <v>98</v>
      </c>
      <c r="D103" s="23">
        <v>91928</v>
      </c>
      <c r="E103" s="71" t="s">
        <v>503</v>
      </c>
      <c r="F103" s="23" t="s">
        <v>106</v>
      </c>
      <c r="G103" s="72">
        <v>496.00000000000017</v>
      </c>
      <c r="H103" s="69">
        <v>5083.9999999999982</v>
      </c>
      <c r="I103" s="120">
        <f t="shared" si="2"/>
        <v>1.6333626307313783E-3</v>
      </c>
      <c r="J103" s="121">
        <f t="shared" si="3"/>
        <v>0.96826116818204622</v>
      </c>
    </row>
    <row r="104" spans="2:10" x14ac:dyDescent="0.25">
      <c r="B104" s="73" t="s">
        <v>292</v>
      </c>
      <c r="C104" s="70" t="s">
        <v>155</v>
      </c>
      <c r="D104" s="23" t="s">
        <v>110</v>
      </c>
      <c r="E104" s="71" t="s">
        <v>173</v>
      </c>
      <c r="F104" s="23" t="s">
        <v>107</v>
      </c>
      <c r="G104" s="72">
        <v>12</v>
      </c>
      <c r="H104" s="69">
        <v>4481.3999999999996</v>
      </c>
      <c r="I104" s="120">
        <f t="shared" si="2"/>
        <v>1.4397622528244691E-3</v>
      </c>
      <c r="J104" s="121">
        <f t="shared" si="3"/>
        <v>0.96970093043487071</v>
      </c>
    </row>
    <row r="105" spans="2:10" ht="26.4" x14ac:dyDescent="0.25">
      <c r="B105" s="73" t="s">
        <v>366</v>
      </c>
      <c r="C105" s="70" t="s">
        <v>98</v>
      </c>
      <c r="D105" s="23">
        <v>90408</v>
      </c>
      <c r="E105" s="71" t="s">
        <v>367</v>
      </c>
      <c r="F105" s="23" t="s">
        <v>107</v>
      </c>
      <c r="G105" s="72">
        <v>88.799999999999983</v>
      </c>
      <c r="H105" s="69">
        <v>4443.5999999999995</v>
      </c>
      <c r="I105" s="120">
        <f t="shared" si="2"/>
        <v>1.4276180538784333E-3</v>
      </c>
      <c r="J105" s="121">
        <f t="shared" si="3"/>
        <v>0.97112854848874919</v>
      </c>
    </row>
    <row r="106" spans="2:10" ht="26.4" x14ac:dyDescent="0.25">
      <c r="B106" s="73" t="s">
        <v>475</v>
      </c>
      <c r="C106" s="70" t="s">
        <v>98</v>
      </c>
      <c r="D106" s="23">
        <v>91953</v>
      </c>
      <c r="E106" s="71" t="s">
        <v>476</v>
      </c>
      <c r="F106" s="23" t="s">
        <v>103</v>
      </c>
      <c r="G106" s="72">
        <v>100</v>
      </c>
      <c r="H106" s="69">
        <v>3938.9999999999986</v>
      </c>
      <c r="I106" s="120">
        <f t="shared" si="2"/>
        <v>1.2655026362019864E-3</v>
      </c>
      <c r="J106" s="121">
        <f t="shared" si="3"/>
        <v>0.97239405112495114</v>
      </c>
    </row>
    <row r="107" spans="2:10" ht="26.4" x14ac:dyDescent="0.25">
      <c r="B107" s="73" t="s">
        <v>490</v>
      </c>
      <c r="C107" s="70" t="s">
        <v>98</v>
      </c>
      <c r="D107" s="23">
        <v>91941</v>
      </c>
      <c r="E107" s="71" t="s">
        <v>491</v>
      </c>
      <c r="F107" s="23" t="s">
        <v>103</v>
      </c>
      <c r="G107" s="72">
        <v>240</v>
      </c>
      <c r="H107" s="69">
        <v>3916.8000000000011</v>
      </c>
      <c r="I107" s="120">
        <f t="shared" si="2"/>
        <v>1.2583703288844743E-3</v>
      </c>
      <c r="J107" s="121">
        <f t="shared" si="3"/>
        <v>0.97365242145383557</v>
      </c>
    </row>
    <row r="108" spans="2:10" ht="26.4" x14ac:dyDescent="0.25">
      <c r="B108" s="73" t="s">
        <v>553</v>
      </c>
      <c r="C108" s="70" t="s">
        <v>98</v>
      </c>
      <c r="D108" s="23" t="s">
        <v>554</v>
      </c>
      <c r="E108" s="71" t="s">
        <v>555</v>
      </c>
      <c r="F108" s="23" t="s">
        <v>103</v>
      </c>
      <c r="G108" s="72">
        <v>20</v>
      </c>
      <c r="H108" s="69">
        <v>3660.4</v>
      </c>
      <c r="I108" s="120">
        <f t="shared" si="2"/>
        <v>1.1759953921182415E-3</v>
      </c>
      <c r="J108" s="121">
        <f t="shared" si="3"/>
        <v>0.97482841684595378</v>
      </c>
    </row>
    <row r="109" spans="2:10" ht="26.4" x14ac:dyDescent="0.25">
      <c r="B109" s="73" t="s">
        <v>550</v>
      </c>
      <c r="C109" s="70" t="s">
        <v>98</v>
      </c>
      <c r="D109" s="23" t="s">
        <v>551</v>
      </c>
      <c r="E109" s="71" t="s">
        <v>552</v>
      </c>
      <c r="F109" s="23" t="s">
        <v>103</v>
      </c>
      <c r="G109" s="72">
        <v>20</v>
      </c>
      <c r="H109" s="69">
        <v>3348.5999999999995</v>
      </c>
      <c r="I109" s="120">
        <f t="shared" si="2"/>
        <v>1.0758218145686654E-3</v>
      </c>
      <c r="J109" s="121">
        <f t="shared" si="3"/>
        <v>0.97590423866052245</v>
      </c>
    </row>
    <row r="110" spans="2:10" ht="26.4" x14ac:dyDescent="0.25">
      <c r="B110" s="73" t="s">
        <v>466</v>
      </c>
      <c r="C110" s="70" t="s">
        <v>105</v>
      </c>
      <c r="D110" s="23" t="s">
        <v>467</v>
      </c>
      <c r="E110" s="71" t="s">
        <v>468</v>
      </c>
      <c r="F110" s="23" t="s">
        <v>103</v>
      </c>
      <c r="G110" s="72">
        <v>20</v>
      </c>
      <c r="H110" s="69">
        <v>3147.2000000000016</v>
      </c>
      <c r="I110" s="120">
        <f t="shared" si="2"/>
        <v>1.0111170085440203E-3</v>
      </c>
      <c r="J110" s="121">
        <f t="shared" si="3"/>
        <v>0.97691535566906651</v>
      </c>
    </row>
    <row r="111" spans="2:10" ht="26.4" x14ac:dyDescent="0.25">
      <c r="B111" s="73" t="s">
        <v>496</v>
      </c>
      <c r="C111" s="70" t="s">
        <v>98</v>
      </c>
      <c r="D111" s="23">
        <v>91937</v>
      </c>
      <c r="E111" s="71" t="s">
        <v>497</v>
      </c>
      <c r="F111" s="23" t="s">
        <v>103</v>
      </c>
      <c r="G111" s="72">
        <v>140</v>
      </c>
      <c r="H111" s="69">
        <v>3103.8000000000006</v>
      </c>
      <c r="I111" s="120">
        <f t="shared" si="2"/>
        <v>9.9717366901338621E-4</v>
      </c>
      <c r="J111" s="121">
        <f t="shared" si="3"/>
        <v>0.97791252933807993</v>
      </c>
    </row>
    <row r="112" spans="2:10" ht="26.4" x14ac:dyDescent="0.25">
      <c r="B112" s="73" t="s">
        <v>650</v>
      </c>
      <c r="C112" s="70" t="s">
        <v>98</v>
      </c>
      <c r="D112" s="23">
        <v>100860</v>
      </c>
      <c r="E112" s="71" t="s">
        <v>651</v>
      </c>
      <c r="F112" s="23" t="s">
        <v>103</v>
      </c>
      <c r="G112" s="72">
        <v>20</v>
      </c>
      <c r="H112" s="69">
        <v>2910.6000000000008</v>
      </c>
      <c r="I112" s="120">
        <f t="shared" si="2"/>
        <v>9.351033188447586E-4</v>
      </c>
      <c r="J112" s="121">
        <f t="shared" si="3"/>
        <v>0.97884763265692465</v>
      </c>
    </row>
    <row r="113" spans="2:10" ht="26.4" x14ac:dyDescent="0.25">
      <c r="B113" s="73" t="s">
        <v>473</v>
      </c>
      <c r="C113" s="70" t="s">
        <v>98</v>
      </c>
      <c r="D113" s="23">
        <v>97610</v>
      </c>
      <c r="E113" s="71" t="s">
        <v>474</v>
      </c>
      <c r="F113" s="23" t="s">
        <v>103</v>
      </c>
      <c r="G113" s="72">
        <v>140</v>
      </c>
      <c r="H113" s="69">
        <v>2708.9999999999995</v>
      </c>
      <c r="I113" s="120">
        <f t="shared" si="2"/>
        <v>8.7033425779923384E-4</v>
      </c>
      <c r="J113" s="121">
        <f t="shared" si="3"/>
        <v>0.9797179669147239</v>
      </c>
    </row>
    <row r="114" spans="2:10" ht="39.6" x14ac:dyDescent="0.25">
      <c r="B114" s="73" t="s">
        <v>604</v>
      </c>
      <c r="C114" s="70" t="s">
        <v>98</v>
      </c>
      <c r="D114" s="23">
        <v>89731</v>
      </c>
      <c r="E114" s="71" t="s">
        <v>605</v>
      </c>
      <c r="F114" s="23" t="s">
        <v>103</v>
      </c>
      <c r="G114" s="72">
        <v>180</v>
      </c>
      <c r="H114" s="69">
        <v>2703.6</v>
      </c>
      <c r="I114" s="120">
        <f t="shared" si="2"/>
        <v>8.6859937223551461E-4</v>
      </c>
      <c r="J114" s="121">
        <f t="shared" si="3"/>
        <v>0.98058656628695939</v>
      </c>
    </row>
    <row r="115" spans="2:10" ht="39.6" x14ac:dyDescent="0.25">
      <c r="B115" s="73" t="s">
        <v>506</v>
      </c>
      <c r="C115" s="70" t="s">
        <v>98</v>
      </c>
      <c r="D115" s="23" t="s">
        <v>507</v>
      </c>
      <c r="E115" s="71" t="s">
        <v>754</v>
      </c>
      <c r="F115" s="23" t="s">
        <v>106</v>
      </c>
      <c r="G115" s="72">
        <v>166.00000000000003</v>
      </c>
      <c r="H115" s="69">
        <v>2689.2000000000003</v>
      </c>
      <c r="I115" s="120">
        <f t="shared" si="2"/>
        <v>8.6397301073226293E-4</v>
      </c>
      <c r="J115" s="121">
        <f t="shared" si="3"/>
        <v>0.98145053929769166</v>
      </c>
    </row>
    <row r="116" spans="2:10" ht="26.4" x14ac:dyDescent="0.25">
      <c r="B116" s="73" t="s">
        <v>422</v>
      </c>
      <c r="C116" s="70" t="s">
        <v>98</v>
      </c>
      <c r="D116" s="23">
        <v>97087</v>
      </c>
      <c r="E116" s="71" t="s">
        <v>423</v>
      </c>
      <c r="F116" s="23" t="s">
        <v>107</v>
      </c>
      <c r="G116" s="72">
        <v>946.40000000000043</v>
      </c>
      <c r="H116" s="69">
        <v>2687.7999999999984</v>
      </c>
      <c r="I116" s="120">
        <f t="shared" si="2"/>
        <v>8.6352322558611288E-4</v>
      </c>
      <c r="J116" s="121">
        <f t="shared" si="3"/>
        <v>0.9823140625232778</v>
      </c>
    </row>
    <row r="117" spans="2:10" ht="39.6" x14ac:dyDescent="0.25">
      <c r="B117" s="73" t="s">
        <v>520</v>
      </c>
      <c r="C117" s="70" t="s">
        <v>98</v>
      </c>
      <c r="D117" s="23">
        <v>90373</v>
      </c>
      <c r="E117" s="71" t="s">
        <v>521</v>
      </c>
      <c r="F117" s="23" t="s">
        <v>103</v>
      </c>
      <c r="G117" s="72">
        <v>140</v>
      </c>
      <c r="H117" s="69">
        <v>2669.7999999999993</v>
      </c>
      <c r="I117" s="120">
        <f t="shared" si="2"/>
        <v>8.5774027370704852E-4</v>
      </c>
      <c r="J117" s="121">
        <f t="shared" si="3"/>
        <v>0.9831718027969848</v>
      </c>
    </row>
    <row r="118" spans="2:10" ht="26.4" x14ac:dyDescent="0.25">
      <c r="B118" s="73" t="s">
        <v>399</v>
      </c>
      <c r="C118" s="70" t="s">
        <v>98</v>
      </c>
      <c r="D118" s="23">
        <v>104642</v>
      </c>
      <c r="E118" s="71" t="s">
        <v>151</v>
      </c>
      <c r="F118" s="23" t="s">
        <v>107</v>
      </c>
      <c r="G118" s="72">
        <v>156</v>
      </c>
      <c r="H118" s="69">
        <v>2425.7999999999997</v>
      </c>
      <c r="I118" s="120">
        <f t="shared" si="2"/>
        <v>7.7934914823528303E-4</v>
      </c>
      <c r="J118" s="121">
        <f t="shared" si="3"/>
        <v>0.98395115194522009</v>
      </c>
    </row>
    <row r="119" spans="2:10" ht="26.4" x14ac:dyDescent="0.25">
      <c r="B119" s="73" t="s">
        <v>295</v>
      </c>
      <c r="C119" s="70" t="s">
        <v>155</v>
      </c>
      <c r="D119" s="23" t="s">
        <v>114</v>
      </c>
      <c r="E119" s="71" t="s">
        <v>254</v>
      </c>
      <c r="F119" s="23" t="s">
        <v>103</v>
      </c>
      <c r="G119" s="72">
        <v>1</v>
      </c>
      <c r="H119" s="69">
        <v>2288.4</v>
      </c>
      <c r="I119" s="120">
        <f t="shared" si="2"/>
        <v>7.3520594889175603E-4</v>
      </c>
      <c r="J119" s="121">
        <f t="shared" si="3"/>
        <v>0.98468635789411185</v>
      </c>
    </row>
    <row r="120" spans="2:10" ht="26.4" x14ac:dyDescent="0.25">
      <c r="B120" s="73" t="s">
        <v>534</v>
      </c>
      <c r="C120" s="70" t="s">
        <v>98</v>
      </c>
      <c r="D120" s="23">
        <v>89985</v>
      </c>
      <c r="E120" s="71" t="s">
        <v>535</v>
      </c>
      <c r="F120" s="23" t="s">
        <v>103</v>
      </c>
      <c r="G120" s="72">
        <v>20</v>
      </c>
      <c r="H120" s="69">
        <v>2096.1999999999994</v>
      </c>
      <c r="I120" s="120">
        <f t="shared" si="2"/>
        <v>6.7345687382752077E-4</v>
      </c>
      <c r="J120" s="121">
        <f t="shared" si="3"/>
        <v>0.98535981476793932</v>
      </c>
    </row>
    <row r="121" spans="2:10" ht="26.4" x14ac:dyDescent="0.25">
      <c r="B121" s="73" t="s">
        <v>538</v>
      </c>
      <c r="C121" s="70" t="s">
        <v>98</v>
      </c>
      <c r="D121" s="23">
        <v>94490</v>
      </c>
      <c r="E121" s="71" t="s">
        <v>539</v>
      </c>
      <c r="F121" s="23" t="s">
        <v>103</v>
      </c>
      <c r="G121" s="72">
        <v>40</v>
      </c>
      <c r="H121" s="69">
        <v>1990.3999999999999</v>
      </c>
      <c r="I121" s="120">
        <f t="shared" si="2"/>
        <v>6.3946596778279637E-4</v>
      </c>
      <c r="J121" s="121">
        <f t="shared" si="3"/>
        <v>0.98599928073572207</v>
      </c>
    </row>
    <row r="122" spans="2:10" ht="26.4" x14ac:dyDescent="0.25">
      <c r="B122" s="73" t="s">
        <v>522</v>
      </c>
      <c r="C122" s="70" t="s">
        <v>98</v>
      </c>
      <c r="D122" s="23">
        <v>89408</v>
      </c>
      <c r="E122" s="71" t="s">
        <v>523</v>
      </c>
      <c r="F122" s="23" t="s">
        <v>103</v>
      </c>
      <c r="G122" s="72">
        <v>160</v>
      </c>
      <c r="H122" s="69">
        <v>1968.0000000000007</v>
      </c>
      <c r="I122" s="120">
        <f t="shared" si="2"/>
        <v>6.3226940544440502E-4</v>
      </c>
      <c r="J122" s="121">
        <f t="shared" si="3"/>
        <v>0.98663155014116644</v>
      </c>
    </row>
    <row r="123" spans="2:10" ht="26.4" x14ac:dyDescent="0.25">
      <c r="B123" s="73" t="s">
        <v>580</v>
      </c>
      <c r="C123" s="70" t="s">
        <v>98</v>
      </c>
      <c r="D123" s="23">
        <v>89408</v>
      </c>
      <c r="E123" s="71" t="s">
        <v>523</v>
      </c>
      <c r="F123" s="23" t="s">
        <v>103</v>
      </c>
      <c r="G123" s="72">
        <v>160</v>
      </c>
      <c r="H123" s="69">
        <v>1968.0000000000007</v>
      </c>
      <c r="I123" s="120">
        <f t="shared" si="2"/>
        <v>6.3226940544440502E-4</v>
      </c>
      <c r="J123" s="121">
        <f t="shared" si="3"/>
        <v>0.9872638195466108</v>
      </c>
    </row>
    <row r="124" spans="2:10" ht="26.4" x14ac:dyDescent="0.25">
      <c r="B124" s="73" t="s">
        <v>494</v>
      </c>
      <c r="C124" s="70" t="s">
        <v>98</v>
      </c>
      <c r="D124" s="23">
        <v>91939</v>
      </c>
      <c r="E124" s="71" t="s">
        <v>495</v>
      </c>
      <c r="F124" s="23" t="s">
        <v>103</v>
      </c>
      <c r="G124" s="72">
        <v>40</v>
      </c>
      <c r="H124" s="69">
        <v>1784.4000000000003</v>
      </c>
      <c r="I124" s="120">
        <f t="shared" si="2"/>
        <v>5.7328329627794516E-4</v>
      </c>
      <c r="J124" s="121">
        <f t="shared" si="3"/>
        <v>0.98783710284288873</v>
      </c>
    </row>
    <row r="125" spans="2:10" ht="26.4" x14ac:dyDescent="0.25">
      <c r="B125" s="73" t="s">
        <v>559</v>
      </c>
      <c r="C125" s="70" t="s">
        <v>98</v>
      </c>
      <c r="D125" s="23" t="s">
        <v>560</v>
      </c>
      <c r="E125" s="71" t="s">
        <v>561</v>
      </c>
      <c r="F125" s="23" t="s">
        <v>103</v>
      </c>
      <c r="G125" s="72">
        <v>40</v>
      </c>
      <c r="H125" s="69">
        <v>1733.6000000000008</v>
      </c>
      <c r="I125" s="120">
        <f t="shared" si="2"/>
        <v>5.5696252097480728E-4</v>
      </c>
      <c r="J125" s="121">
        <f t="shared" si="3"/>
        <v>0.98839406536386354</v>
      </c>
    </row>
    <row r="126" spans="2:10" ht="26.4" x14ac:dyDescent="0.25">
      <c r="B126" s="73" t="s">
        <v>591</v>
      </c>
      <c r="C126" s="70" t="s">
        <v>98</v>
      </c>
      <c r="D126" s="23">
        <v>89402</v>
      </c>
      <c r="E126" s="71" t="s">
        <v>592</v>
      </c>
      <c r="F126" s="23" t="s">
        <v>106</v>
      </c>
      <c r="G126" s="72">
        <v>88.000000000000014</v>
      </c>
      <c r="H126" s="69">
        <v>1601.5999999999997</v>
      </c>
      <c r="I126" s="120">
        <f t="shared" si="2"/>
        <v>5.1455420719499919E-4</v>
      </c>
      <c r="J126" s="121">
        <f t="shared" si="3"/>
        <v>0.98890861957105858</v>
      </c>
    </row>
    <row r="127" spans="2:10" ht="39.6" x14ac:dyDescent="0.25">
      <c r="B127" s="73" t="s">
        <v>576</v>
      </c>
      <c r="C127" s="70" t="s">
        <v>98</v>
      </c>
      <c r="D127" s="23">
        <v>94704</v>
      </c>
      <c r="E127" s="71" t="s">
        <v>577</v>
      </c>
      <c r="F127" s="23" t="s">
        <v>103</v>
      </c>
      <c r="G127" s="72">
        <v>40</v>
      </c>
      <c r="H127" s="69">
        <v>1600.7999999999997</v>
      </c>
      <c r="I127" s="120">
        <f t="shared" si="2"/>
        <v>5.142971871114852E-4</v>
      </c>
      <c r="J127" s="121">
        <f t="shared" si="3"/>
        <v>0.98942291675817007</v>
      </c>
    </row>
    <row r="128" spans="2:10" ht="26.4" x14ac:dyDescent="0.25">
      <c r="B128" s="73" t="s">
        <v>562</v>
      </c>
      <c r="C128" s="70" t="s">
        <v>98</v>
      </c>
      <c r="D128" s="23" t="s">
        <v>563</v>
      </c>
      <c r="E128" s="71" t="s">
        <v>564</v>
      </c>
      <c r="F128" s="23" t="s">
        <v>103</v>
      </c>
      <c r="G128" s="72">
        <v>20</v>
      </c>
      <c r="H128" s="69">
        <v>1562.6000000000004</v>
      </c>
      <c r="I128" s="120">
        <f t="shared" si="2"/>
        <v>5.0202447812369266E-4</v>
      </c>
      <c r="J128" s="121">
        <f t="shared" si="3"/>
        <v>0.98992494123629371</v>
      </c>
    </row>
    <row r="129" spans="2:10" ht="39.6" x14ac:dyDescent="0.25">
      <c r="B129" s="73" t="s">
        <v>526</v>
      </c>
      <c r="C129" s="70" t="s">
        <v>98</v>
      </c>
      <c r="D129" s="23">
        <v>89383</v>
      </c>
      <c r="E129" s="71" t="s">
        <v>527</v>
      </c>
      <c r="F129" s="23" t="s">
        <v>103</v>
      </c>
      <c r="G129" s="72">
        <v>160</v>
      </c>
      <c r="H129" s="69">
        <v>1504.0000000000005</v>
      </c>
      <c r="I129" s="120">
        <f t="shared" si="2"/>
        <v>4.831977570062932E-4</v>
      </c>
      <c r="J129" s="121">
        <f t="shared" si="3"/>
        <v>0.99040813899330005</v>
      </c>
    </row>
    <row r="130" spans="2:10" ht="26.4" x14ac:dyDescent="0.25">
      <c r="B130" s="73" t="s">
        <v>397</v>
      </c>
      <c r="C130" s="70" t="s">
        <v>98</v>
      </c>
      <c r="D130" s="23">
        <v>104639</v>
      </c>
      <c r="E130" s="71" t="s">
        <v>398</v>
      </c>
      <c r="F130" s="23" t="s">
        <v>107</v>
      </c>
      <c r="G130" s="72">
        <v>88.799999999999983</v>
      </c>
      <c r="H130" s="69">
        <v>1501.5999999999997</v>
      </c>
      <c r="I130" s="120">
        <f t="shared" si="2"/>
        <v>4.8242669675575101E-4</v>
      </c>
      <c r="J130" s="121">
        <f t="shared" si="3"/>
        <v>0.99089056569005585</v>
      </c>
    </row>
    <row r="131" spans="2:10" ht="26.4" x14ac:dyDescent="0.25">
      <c r="B131" s="73" t="s">
        <v>524</v>
      </c>
      <c r="C131" s="70" t="s">
        <v>98</v>
      </c>
      <c r="D131" s="23">
        <v>89395</v>
      </c>
      <c r="E131" s="71" t="s">
        <v>525</v>
      </c>
      <c r="F131" s="23" t="s">
        <v>103</v>
      </c>
      <c r="G131" s="72">
        <v>80</v>
      </c>
      <c r="H131" s="69">
        <v>1484.8</v>
      </c>
      <c r="I131" s="120">
        <f t="shared" si="2"/>
        <v>4.7702927500195742E-4</v>
      </c>
      <c r="J131" s="121">
        <f t="shared" si="3"/>
        <v>0.99136759496505777</v>
      </c>
    </row>
    <row r="132" spans="2:10" ht="26.4" x14ac:dyDescent="0.25">
      <c r="B132" s="73" t="s">
        <v>587</v>
      </c>
      <c r="C132" s="70" t="s">
        <v>98</v>
      </c>
      <c r="D132" s="23">
        <v>89443</v>
      </c>
      <c r="E132" s="71" t="s">
        <v>588</v>
      </c>
      <c r="F132" s="23" t="s">
        <v>103</v>
      </c>
      <c r="G132" s="72">
        <v>60</v>
      </c>
      <c r="H132" s="69">
        <v>1462.1999999999996</v>
      </c>
      <c r="I132" s="120">
        <f t="shared" si="2"/>
        <v>4.6976845764268717E-4</v>
      </c>
      <c r="J132" s="121">
        <f t="shared" si="3"/>
        <v>0.99183736342270046</v>
      </c>
    </row>
    <row r="133" spans="2:10" ht="26.4" x14ac:dyDescent="0.25">
      <c r="B133" s="73" t="s">
        <v>581</v>
      </c>
      <c r="C133" s="70" t="s">
        <v>98</v>
      </c>
      <c r="D133" s="23">
        <v>89413</v>
      </c>
      <c r="E133" s="71" t="s">
        <v>582</v>
      </c>
      <c r="F133" s="23" t="s">
        <v>103</v>
      </c>
      <c r="G133" s="72">
        <v>80</v>
      </c>
      <c r="H133" s="69">
        <v>1391.9999999999998</v>
      </c>
      <c r="I133" s="120">
        <f t="shared" si="2"/>
        <v>4.4721494531433498E-4</v>
      </c>
      <c r="J133" s="121">
        <f t="shared" si="3"/>
        <v>0.99228457836801476</v>
      </c>
    </row>
    <row r="134" spans="2:10" ht="39.6" x14ac:dyDescent="0.25">
      <c r="B134" s="73" t="s">
        <v>614</v>
      </c>
      <c r="C134" s="70" t="s">
        <v>98</v>
      </c>
      <c r="D134" s="23">
        <v>89711</v>
      </c>
      <c r="E134" s="71" t="s">
        <v>615</v>
      </c>
      <c r="F134" s="23" t="s">
        <v>106</v>
      </c>
      <c r="G134" s="72">
        <v>67.000000000000014</v>
      </c>
      <c r="H134" s="69">
        <v>1334.0000000000005</v>
      </c>
      <c r="I134" s="120">
        <f t="shared" si="2"/>
        <v>4.2858098925957125E-4</v>
      </c>
      <c r="J134" s="121">
        <f t="shared" si="3"/>
        <v>0.99271315935727433</v>
      </c>
    </row>
    <row r="135" spans="2:10" ht="26.4" x14ac:dyDescent="0.25">
      <c r="B135" s="73" t="s">
        <v>540</v>
      </c>
      <c r="C135" s="70" t="s">
        <v>98</v>
      </c>
      <c r="D135" s="23">
        <v>86885</v>
      </c>
      <c r="E135" s="71" t="s">
        <v>541</v>
      </c>
      <c r="F135" s="23" t="s">
        <v>103</v>
      </c>
      <c r="G135" s="72">
        <v>80</v>
      </c>
      <c r="H135" s="69">
        <v>1297.6000000000004</v>
      </c>
      <c r="I135" s="120">
        <f t="shared" si="2"/>
        <v>4.1688657545968489E-4</v>
      </c>
      <c r="J135" s="121">
        <f t="shared" si="3"/>
        <v>0.99313004593273402</v>
      </c>
    </row>
    <row r="136" spans="2:10" ht="26.4" x14ac:dyDescent="0.25">
      <c r="B136" s="73" t="s">
        <v>481</v>
      </c>
      <c r="C136" s="70" t="s">
        <v>98</v>
      </c>
      <c r="D136" s="23">
        <v>91993</v>
      </c>
      <c r="E136" s="71" t="s">
        <v>482</v>
      </c>
      <c r="F136" s="23" t="s">
        <v>103</v>
      </c>
      <c r="G136" s="72">
        <v>20</v>
      </c>
      <c r="H136" s="69">
        <v>1268.8000000000006</v>
      </c>
      <c r="I136" s="120">
        <f t="shared" si="2"/>
        <v>4.0763385245318147E-4</v>
      </c>
      <c r="J136" s="121">
        <f t="shared" si="3"/>
        <v>0.99353767978518714</v>
      </c>
    </row>
    <row r="137" spans="2:10" ht="26.4" x14ac:dyDescent="0.25">
      <c r="B137" s="73" t="s">
        <v>485</v>
      </c>
      <c r="C137" s="70" t="s">
        <v>98</v>
      </c>
      <c r="D137" s="23">
        <v>91987</v>
      </c>
      <c r="E137" s="71" t="s">
        <v>486</v>
      </c>
      <c r="F137" s="23" t="s">
        <v>103</v>
      </c>
      <c r="G137" s="72">
        <v>20</v>
      </c>
      <c r="H137" s="69">
        <v>1242.8000000000002</v>
      </c>
      <c r="I137" s="120">
        <f t="shared" si="2"/>
        <v>3.9928069973897679E-4</v>
      </c>
      <c r="J137" s="121">
        <f t="shared" si="3"/>
        <v>0.99393696048492608</v>
      </c>
    </row>
    <row r="138" spans="2:10" ht="26.4" x14ac:dyDescent="0.25">
      <c r="B138" s="73" t="s">
        <v>477</v>
      </c>
      <c r="C138" s="70" t="s">
        <v>98</v>
      </c>
      <c r="D138" s="23">
        <v>91959</v>
      </c>
      <c r="E138" s="71" t="s">
        <v>191</v>
      </c>
      <c r="F138" s="23" t="s">
        <v>103</v>
      </c>
      <c r="G138" s="72">
        <v>20</v>
      </c>
      <c r="H138" s="69">
        <v>1195.3999999999999</v>
      </c>
      <c r="I138" s="120">
        <f t="shared" si="2"/>
        <v>3.8405225979077306E-4</v>
      </c>
      <c r="J138" s="121">
        <f t="shared" si="3"/>
        <v>0.99432101274471685</v>
      </c>
    </row>
    <row r="139" spans="2:10" ht="26.4" x14ac:dyDescent="0.25">
      <c r="B139" s="73" t="s">
        <v>407</v>
      </c>
      <c r="C139" s="70" t="s">
        <v>98</v>
      </c>
      <c r="D139" s="23">
        <v>102193</v>
      </c>
      <c r="E139" s="71" t="s">
        <v>408</v>
      </c>
      <c r="F139" s="23" t="s">
        <v>107</v>
      </c>
      <c r="G139" s="72">
        <v>420</v>
      </c>
      <c r="H139" s="69">
        <v>1129.8</v>
      </c>
      <c r="I139" s="120">
        <f t="shared" si="2"/>
        <v>3.6297661294262628E-4</v>
      </c>
      <c r="J139" s="121">
        <f t="shared" si="3"/>
        <v>0.99468398935765945</v>
      </c>
    </row>
    <row r="140" spans="2:10" ht="26.4" x14ac:dyDescent="0.25">
      <c r="B140" s="73" t="s">
        <v>578</v>
      </c>
      <c r="C140" s="70" t="s">
        <v>98</v>
      </c>
      <c r="D140" s="23">
        <v>94796</v>
      </c>
      <c r="E140" s="71" t="s">
        <v>579</v>
      </c>
      <c r="F140" s="23" t="s">
        <v>103</v>
      </c>
      <c r="G140" s="72">
        <v>20</v>
      </c>
      <c r="H140" s="69">
        <v>1075.9999999999995</v>
      </c>
      <c r="I140" s="120">
        <f t="shared" si="2"/>
        <v>3.4569201232631058E-4</v>
      </c>
      <c r="J140" s="121">
        <f t="shared" si="3"/>
        <v>0.99502968136998571</v>
      </c>
    </row>
    <row r="141" spans="2:10" ht="26.4" x14ac:dyDescent="0.25">
      <c r="B141" s="73" t="s">
        <v>618</v>
      </c>
      <c r="C141" s="70" t="s">
        <v>98</v>
      </c>
      <c r="D141" s="23">
        <v>89798</v>
      </c>
      <c r="E141" s="71" t="s">
        <v>619</v>
      </c>
      <c r="F141" s="23" t="s">
        <v>106</v>
      </c>
      <c r="G141" s="72">
        <v>80</v>
      </c>
      <c r="H141" s="69">
        <v>999.20000000000027</v>
      </c>
      <c r="I141" s="120">
        <f t="shared" si="2"/>
        <v>3.2101808430896818E-4</v>
      </c>
      <c r="J141" s="121">
        <f t="shared" si="3"/>
        <v>0.99535069945429466</v>
      </c>
    </row>
    <row r="142" spans="2:10" ht="39.6" x14ac:dyDescent="0.25">
      <c r="B142" s="73" t="s">
        <v>418</v>
      </c>
      <c r="C142" s="70" t="s">
        <v>98</v>
      </c>
      <c r="D142" s="23">
        <v>97084</v>
      </c>
      <c r="E142" s="71" t="s">
        <v>419</v>
      </c>
      <c r="F142" s="23" t="s">
        <v>107</v>
      </c>
      <c r="G142" s="72">
        <v>946.40000000000043</v>
      </c>
      <c r="H142" s="69">
        <v>955.79999999999973</v>
      </c>
      <c r="I142" s="120">
        <f t="shared" ref="I142:I168" si="4">H142/$H$12</f>
        <v>3.0707474477833428E-4</v>
      </c>
      <c r="J142" s="121">
        <f t="shared" si="3"/>
        <v>0.99565777419907298</v>
      </c>
    </row>
    <row r="143" spans="2:10" ht="39.6" x14ac:dyDescent="0.25">
      <c r="B143" s="73" t="s">
        <v>358</v>
      </c>
      <c r="C143" s="70" t="s">
        <v>98</v>
      </c>
      <c r="D143" s="23">
        <v>87882</v>
      </c>
      <c r="E143" s="71" t="s">
        <v>359</v>
      </c>
      <c r="F143" s="23" t="s">
        <v>107</v>
      </c>
      <c r="G143" s="72">
        <v>88.799999999999983</v>
      </c>
      <c r="H143" s="69">
        <v>937.79999999999984</v>
      </c>
      <c r="I143" s="120">
        <f t="shared" si="4"/>
        <v>3.0129179289926965E-4</v>
      </c>
      <c r="J143" s="121">
        <f t="shared" ref="J143:J168" si="5">I143+J142</f>
        <v>0.99595906599197226</v>
      </c>
    </row>
    <row r="144" spans="2:10" ht="39.6" x14ac:dyDescent="0.25">
      <c r="B144" s="73" t="s">
        <v>626</v>
      </c>
      <c r="C144" s="70" t="s">
        <v>98</v>
      </c>
      <c r="D144" s="23">
        <v>89707</v>
      </c>
      <c r="E144" s="71" t="s">
        <v>627</v>
      </c>
      <c r="F144" s="23" t="s">
        <v>103</v>
      </c>
      <c r="G144" s="72">
        <v>20</v>
      </c>
      <c r="H144" s="69">
        <v>907.4</v>
      </c>
      <c r="I144" s="120">
        <f t="shared" si="4"/>
        <v>2.9152502972573825E-4</v>
      </c>
      <c r="J144" s="121">
        <f t="shared" si="5"/>
        <v>0.996250591021698</v>
      </c>
    </row>
    <row r="145" spans="2:10" ht="39.6" x14ac:dyDescent="0.25">
      <c r="B145" s="73" t="s">
        <v>610</v>
      </c>
      <c r="C145" s="70" t="s">
        <v>98</v>
      </c>
      <c r="D145" s="23">
        <v>104345</v>
      </c>
      <c r="E145" s="71" t="s">
        <v>611</v>
      </c>
      <c r="F145" s="23" t="s">
        <v>103</v>
      </c>
      <c r="G145" s="72">
        <v>20</v>
      </c>
      <c r="H145" s="69">
        <v>846.80000000000041</v>
      </c>
      <c r="I145" s="120">
        <f t="shared" si="4"/>
        <v>2.7205575839955398E-4</v>
      </c>
      <c r="J145" s="121">
        <f t="shared" si="5"/>
        <v>0.9965226467800975</v>
      </c>
    </row>
    <row r="146" spans="2:10" ht="26.4" x14ac:dyDescent="0.25">
      <c r="B146" s="73" t="s">
        <v>528</v>
      </c>
      <c r="C146" s="70" t="s">
        <v>98</v>
      </c>
      <c r="D146" s="23">
        <v>89446</v>
      </c>
      <c r="E146" s="71" t="s">
        <v>529</v>
      </c>
      <c r="F146" s="23" t="s">
        <v>106</v>
      </c>
      <c r="G146" s="72">
        <v>101.99999999999997</v>
      </c>
      <c r="H146" s="69">
        <v>841.60000000000014</v>
      </c>
      <c r="I146" s="120">
        <f t="shared" si="4"/>
        <v>2.7038512785671295E-4</v>
      </c>
      <c r="J146" s="121">
        <f t="shared" si="5"/>
        <v>0.99679303190795421</v>
      </c>
    </row>
    <row r="147" spans="2:10" ht="26.4" x14ac:dyDescent="0.25">
      <c r="B147" s="73" t="s">
        <v>483</v>
      </c>
      <c r="C147" s="70" t="s">
        <v>98</v>
      </c>
      <c r="D147" s="23">
        <v>91985</v>
      </c>
      <c r="E147" s="71" t="s">
        <v>484</v>
      </c>
      <c r="F147" s="23" t="s">
        <v>103</v>
      </c>
      <c r="G147" s="72">
        <v>20</v>
      </c>
      <c r="H147" s="69">
        <v>762.00000000000023</v>
      </c>
      <c r="I147" s="120">
        <f t="shared" si="4"/>
        <v>2.4481162954707143E-4</v>
      </c>
      <c r="J147" s="121">
        <f t="shared" si="5"/>
        <v>0.99703784353750124</v>
      </c>
    </row>
    <row r="148" spans="2:10" ht="26.4" x14ac:dyDescent="0.25">
      <c r="B148" s="73" t="s">
        <v>460</v>
      </c>
      <c r="C148" s="70" t="s">
        <v>98</v>
      </c>
      <c r="D148" s="23">
        <v>93659</v>
      </c>
      <c r="E148" s="71" t="s">
        <v>461</v>
      </c>
      <c r="F148" s="23" t="s">
        <v>103</v>
      </c>
      <c r="G148" s="72">
        <v>20</v>
      </c>
      <c r="H148" s="69">
        <v>645.79999999999995</v>
      </c>
      <c r="I148" s="120">
        <f t="shared" si="4"/>
        <v>2.0747946241666493E-4</v>
      </c>
      <c r="J148" s="121">
        <f t="shared" si="5"/>
        <v>0.99724532299991786</v>
      </c>
    </row>
    <row r="149" spans="2:10" ht="39.6" x14ac:dyDescent="0.25">
      <c r="B149" s="73" t="s">
        <v>600</v>
      </c>
      <c r="C149" s="70" t="s">
        <v>98</v>
      </c>
      <c r="D149" s="23">
        <v>89732</v>
      </c>
      <c r="E149" s="71" t="s">
        <v>601</v>
      </c>
      <c r="F149" s="23" t="s">
        <v>103</v>
      </c>
      <c r="G149" s="72">
        <v>40</v>
      </c>
      <c r="H149" s="69">
        <v>627.6</v>
      </c>
      <c r="I149" s="120">
        <f t="shared" si="4"/>
        <v>2.0163225551672178E-4</v>
      </c>
      <c r="J149" s="121">
        <f t="shared" si="5"/>
        <v>0.99744695525543459</v>
      </c>
    </row>
    <row r="150" spans="2:10" ht="26.4" x14ac:dyDescent="0.25">
      <c r="B150" s="73" t="s">
        <v>454</v>
      </c>
      <c r="C150" s="70" t="s">
        <v>98</v>
      </c>
      <c r="D150" s="23">
        <v>93653</v>
      </c>
      <c r="E150" s="71" t="s">
        <v>455</v>
      </c>
      <c r="F150" s="23" t="s">
        <v>103</v>
      </c>
      <c r="G150" s="72">
        <v>40</v>
      </c>
      <c r="H150" s="69">
        <v>608.80000000000018</v>
      </c>
      <c r="I150" s="120">
        <f t="shared" si="4"/>
        <v>1.9559228355414316E-4</v>
      </c>
      <c r="J150" s="121">
        <f t="shared" si="5"/>
        <v>0.99764254753898873</v>
      </c>
    </row>
    <row r="151" spans="2:10" ht="26.4" x14ac:dyDescent="0.25">
      <c r="B151" s="73" t="s">
        <v>393</v>
      </c>
      <c r="C151" s="70" t="s">
        <v>98</v>
      </c>
      <c r="D151" s="23">
        <v>88484</v>
      </c>
      <c r="E151" s="71" t="s">
        <v>394</v>
      </c>
      <c r="F151" s="23" t="s">
        <v>107</v>
      </c>
      <c r="G151" s="72">
        <v>88.799999999999983</v>
      </c>
      <c r="H151" s="69">
        <v>608.20000000000005</v>
      </c>
      <c r="I151" s="120">
        <f t="shared" si="4"/>
        <v>1.9539951849150761E-4</v>
      </c>
      <c r="J151" s="121">
        <f t="shared" si="5"/>
        <v>0.99783794705748019</v>
      </c>
    </row>
    <row r="152" spans="2:10" ht="39.6" x14ac:dyDescent="0.25">
      <c r="B152" s="73" t="s">
        <v>574</v>
      </c>
      <c r="C152" s="70" t="s">
        <v>98</v>
      </c>
      <c r="D152" s="23">
        <v>94703</v>
      </c>
      <c r="E152" s="71" t="s">
        <v>575</v>
      </c>
      <c r="F152" s="23" t="s">
        <v>103</v>
      </c>
      <c r="G152" s="72">
        <v>20</v>
      </c>
      <c r="H152" s="69">
        <v>593.40000000000009</v>
      </c>
      <c r="I152" s="120">
        <f t="shared" si="4"/>
        <v>1.9064464694649891E-4</v>
      </c>
      <c r="J152" s="121">
        <f t="shared" si="5"/>
        <v>0.9980285917044267</v>
      </c>
    </row>
    <row r="153" spans="2:10" ht="39.6" x14ac:dyDescent="0.25">
      <c r="B153" s="73" t="s">
        <v>598</v>
      </c>
      <c r="C153" s="70" t="s">
        <v>98</v>
      </c>
      <c r="D153" s="23">
        <v>89726</v>
      </c>
      <c r="E153" s="71" t="s">
        <v>599</v>
      </c>
      <c r="F153" s="23" t="s">
        <v>103</v>
      </c>
      <c r="G153" s="72">
        <v>60</v>
      </c>
      <c r="H153" s="69">
        <v>577.79999999999984</v>
      </c>
      <c r="I153" s="120">
        <f t="shared" si="4"/>
        <v>1.8563275531797611E-4</v>
      </c>
      <c r="J153" s="121">
        <f t="shared" si="5"/>
        <v>0.99821422445974473</v>
      </c>
    </row>
    <row r="154" spans="2:10" ht="39.6" x14ac:dyDescent="0.25">
      <c r="B154" s="73" t="s">
        <v>606</v>
      </c>
      <c r="C154" s="70" t="s">
        <v>98</v>
      </c>
      <c r="D154" s="23">
        <v>89744</v>
      </c>
      <c r="E154" s="71" t="s">
        <v>607</v>
      </c>
      <c r="F154" s="23" t="s">
        <v>103</v>
      </c>
      <c r="G154" s="72">
        <v>20</v>
      </c>
      <c r="H154" s="69">
        <v>551.00000000000011</v>
      </c>
      <c r="I154" s="120">
        <f t="shared" si="4"/>
        <v>1.7702258252025768E-4</v>
      </c>
      <c r="J154" s="121">
        <f t="shared" si="5"/>
        <v>0.99839124704226501</v>
      </c>
    </row>
    <row r="155" spans="2:10" ht="26.4" x14ac:dyDescent="0.25">
      <c r="B155" s="73" t="s">
        <v>589</v>
      </c>
      <c r="C155" s="70" t="s">
        <v>98</v>
      </c>
      <c r="D155" s="23">
        <v>89445</v>
      </c>
      <c r="E155" s="71" t="s">
        <v>590</v>
      </c>
      <c r="F155" s="23" t="s">
        <v>103</v>
      </c>
      <c r="G155" s="72">
        <v>20</v>
      </c>
      <c r="H155" s="69">
        <v>547.00000000000023</v>
      </c>
      <c r="I155" s="120">
        <f t="shared" si="4"/>
        <v>1.7573748210268777E-4</v>
      </c>
      <c r="J155" s="121">
        <f t="shared" si="5"/>
        <v>0.99856698452436765</v>
      </c>
    </row>
    <row r="156" spans="2:10" ht="39.6" x14ac:dyDescent="0.25">
      <c r="B156" s="73" t="s">
        <v>608</v>
      </c>
      <c r="C156" s="70" t="s">
        <v>98</v>
      </c>
      <c r="D156" s="23">
        <v>89784</v>
      </c>
      <c r="E156" s="71" t="s">
        <v>609</v>
      </c>
      <c r="F156" s="23" t="s">
        <v>103</v>
      </c>
      <c r="G156" s="72">
        <v>20</v>
      </c>
      <c r="H156" s="69">
        <v>484.19999999999987</v>
      </c>
      <c r="I156" s="120">
        <f t="shared" si="4"/>
        <v>1.5556140554683979E-4</v>
      </c>
      <c r="J156" s="121">
        <f t="shared" si="5"/>
        <v>0.9987225459299145</v>
      </c>
    </row>
    <row r="157" spans="2:10" ht="26.4" x14ac:dyDescent="0.25">
      <c r="B157" s="73" t="s">
        <v>487</v>
      </c>
      <c r="C157" s="70" t="s">
        <v>98</v>
      </c>
      <c r="D157" s="23" t="s">
        <v>488</v>
      </c>
      <c r="E157" s="71" t="s">
        <v>489</v>
      </c>
      <c r="F157" s="23" t="s">
        <v>103</v>
      </c>
      <c r="G157" s="72">
        <v>40</v>
      </c>
      <c r="H157" s="69">
        <v>470</v>
      </c>
      <c r="I157" s="120">
        <f t="shared" si="4"/>
        <v>1.5099929906446657E-4</v>
      </c>
      <c r="J157" s="121">
        <f t="shared" si="5"/>
        <v>0.99887354522897898</v>
      </c>
    </row>
    <row r="158" spans="2:10" ht="39.6" x14ac:dyDescent="0.25">
      <c r="B158" s="73" t="s">
        <v>585</v>
      </c>
      <c r="C158" s="70" t="s">
        <v>98</v>
      </c>
      <c r="D158" s="23">
        <v>103953</v>
      </c>
      <c r="E158" s="71" t="s">
        <v>586</v>
      </c>
      <c r="F158" s="23" t="s">
        <v>103</v>
      </c>
      <c r="G158" s="72">
        <v>40</v>
      </c>
      <c r="H158" s="69">
        <v>413.60000000000008</v>
      </c>
      <c r="I158" s="120">
        <f t="shared" si="4"/>
        <v>1.3287938317673063E-4</v>
      </c>
      <c r="J158" s="121">
        <f t="shared" si="5"/>
        <v>0.99900642461215572</v>
      </c>
    </row>
    <row r="159" spans="2:10" ht="26.4" x14ac:dyDescent="0.25">
      <c r="B159" s="73" t="s">
        <v>583</v>
      </c>
      <c r="C159" s="70" t="s">
        <v>98</v>
      </c>
      <c r="D159" s="23">
        <v>89414</v>
      </c>
      <c r="E159" s="71" t="s">
        <v>584</v>
      </c>
      <c r="F159" s="23" t="s">
        <v>103</v>
      </c>
      <c r="G159" s="72">
        <v>20</v>
      </c>
      <c r="H159" s="69">
        <v>402.40000000000003</v>
      </c>
      <c r="I159" s="120">
        <f t="shared" si="4"/>
        <v>1.292811020075348E-4</v>
      </c>
      <c r="J159" s="121">
        <f t="shared" si="5"/>
        <v>0.99913570571416321</v>
      </c>
    </row>
    <row r="160" spans="2:10" ht="39.6" x14ac:dyDescent="0.25">
      <c r="B160" s="73" t="s">
        <v>602</v>
      </c>
      <c r="C160" s="70" t="s">
        <v>98</v>
      </c>
      <c r="D160" s="23">
        <v>89724</v>
      </c>
      <c r="E160" s="71" t="s">
        <v>603</v>
      </c>
      <c r="F160" s="23" t="s">
        <v>103</v>
      </c>
      <c r="G160" s="72">
        <v>40</v>
      </c>
      <c r="H160" s="69">
        <v>376.39999999999992</v>
      </c>
      <c r="I160" s="120">
        <f t="shared" si="4"/>
        <v>1.2092794929333024E-4</v>
      </c>
      <c r="J160" s="121">
        <f t="shared" si="5"/>
        <v>0.99925663366345652</v>
      </c>
    </row>
    <row r="161" spans="2:10" ht="39.6" x14ac:dyDescent="0.25">
      <c r="B161" s="73" t="s">
        <v>630</v>
      </c>
      <c r="C161" s="70" t="s">
        <v>98</v>
      </c>
      <c r="D161" s="23">
        <v>104326</v>
      </c>
      <c r="E161" s="71" t="s">
        <v>631</v>
      </c>
      <c r="F161" s="23" t="s">
        <v>103</v>
      </c>
      <c r="G161" s="72">
        <v>20</v>
      </c>
      <c r="H161" s="69">
        <v>374.40000000000009</v>
      </c>
      <c r="I161" s="120">
        <f t="shared" si="4"/>
        <v>1.2028539908454532E-4</v>
      </c>
      <c r="J161" s="121">
        <f t="shared" si="5"/>
        <v>0.99937691906254111</v>
      </c>
    </row>
    <row r="162" spans="2:10" ht="39.6" x14ac:dyDescent="0.25">
      <c r="B162" s="73" t="s">
        <v>628</v>
      </c>
      <c r="C162" s="70" t="s">
        <v>98</v>
      </c>
      <c r="D162" s="23">
        <v>104327</v>
      </c>
      <c r="E162" s="71" t="s">
        <v>629</v>
      </c>
      <c r="F162" s="23" t="s">
        <v>103</v>
      </c>
      <c r="G162" s="72">
        <v>20</v>
      </c>
      <c r="H162" s="69">
        <v>356.5999999999998</v>
      </c>
      <c r="I162" s="120">
        <f t="shared" si="4"/>
        <v>1.1456670222635905E-4</v>
      </c>
      <c r="J162" s="121">
        <f t="shared" si="5"/>
        <v>0.99949148576476743</v>
      </c>
    </row>
    <row r="163" spans="2:10" ht="26.4" x14ac:dyDescent="0.25">
      <c r="B163" s="73" t="s">
        <v>458</v>
      </c>
      <c r="C163" s="70" t="s">
        <v>98</v>
      </c>
      <c r="D163" s="23">
        <v>93656</v>
      </c>
      <c r="E163" s="71" t="s">
        <v>459</v>
      </c>
      <c r="F163" s="23" t="s">
        <v>103</v>
      </c>
      <c r="G163" s="72">
        <v>20</v>
      </c>
      <c r="H163" s="69">
        <v>353.4000000000002</v>
      </c>
      <c r="I163" s="120">
        <f t="shared" si="4"/>
        <v>1.1353862189230323E-4</v>
      </c>
      <c r="J163" s="121">
        <f t="shared" si="5"/>
        <v>0.99960502438665977</v>
      </c>
    </row>
    <row r="164" spans="2:10" ht="39.6" x14ac:dyDescent="0.25">
      <c r="B164" s="73" t="s">
        <v>437</v>
      </c>
      <c r="C164" s="70" t="s">
        <v>98</v>
      </c>
      <c r="D164" s="23" t="s">
        <v>438</v>
      </c>
      <c r="E164" s="71" t="s">
        <v>419</v>
      </c>
      <c r="F164" s="23" t="s">
        <v>107</v>
      </c>
      <c r="G164" s="72">
        <v>322.99999999999994</v>
      </c>
      <c r="H164" s="69">
        <v>326.2</v>
      </c>
      <c r="I164" s="120">
        <f t="shared" si="4"/>
        <v>1.0479993905282766E-4</v>
      </c>
      <c r="J164" s="121">
        <f t="shared" si="5"/>
        <v>0.99970982432571265</v>
      </c>
    </row>
    <row r="165" spans="2:10" ht="26.4" x14ac:dyDescent="0.25">
      <c r="B165" s="73" t="s">
        <v>456</v>
      </c>
      <c r="C165" s="70" t="s">
        <v>98</v>
      </c>
      <c r="D165" s="23">
        <v>93654</v>
      </c>
      <c r="E165" s="71" t="s">
        <v>457</v>
      </c>
      <c r="F165" s="23" t="s">
        <v>103</v>
      </c>
      <c r="G165" s="72">
        <v>20</v>
      </c>
      <c r="H165" s="69">
        <v>304.40000000000009</v>
      </c>
      <c r="I165" s="120">
        <f t="shared" si="4"/>
        <v>9.7796141777071579E-5</v>
      </c>
      <c r="J165" s="121">
        <f t="shared" si="5"/>
        <v>0.99980762046748972</v>
      </c>
    </row>
    <row r="166" spans="2:10" ht="26.4" x14ac:dyDescent="0.25">
      <c r="B166" s="73" t="s">
        <v>572</v>
      </c>
      <c r="C166" s="70" t="s">
        <v>98</v>
      </c>
      <c r="D166" s="23">
        <v>102593</v>
      </c>
      <c r="E166" s="71" t="s">
        <v>573</v>
      </c>
      <c r="F166" s="23" t="s">
        <v>103</v>
      </c>
      <c r="G166" s="72">
        <v>40</v>
      </c>
      <c r="H166" s="69">
        <v>273.99999999999989</v>
      </c>
      <c r="I166" s="120">
        <f t="shared" si="4"/>
        <v>8.802937860354006E-5</v>
      </c>
      <c r="J166" s="121">
        <f t="shared" si="5"/>
        <v>0.99989564984609325</v>
      </c>
    </row>
    <row r="167" spans="2:10" ht="39.6" x14ac:dyDescent="0.25">
      <c r="B167" s="73" t="s">
        <v>612</v>
      </c>
      <c r="C167" s="70" t="s">
        <v>98</v>
      </c>
      <c r="D167" s="23">
        <v>104348</v>
      </c>
      <c r="E167" s="71" t="s">
        <v>613</v>
      </c>
      <c r="F167" s="23" t="s">
        <v>103</v>
      </c>
      <c r="G167" s="72">
        <v>20</v>
      </c>
      <c r="H167" s="69">
        <v>203.60000000000008</v>
      </c>
      <c r="I167" s="120">
        <f t="shared" si="4"/>
        <v>6.5411611254309376E-5</v>
      </c>
      <c r="J167" s="121">
        <f t="shared" si="5"/>
        <v>0.99996106145734753</v>
      </c>
    </row>
    <row r="168" spans="2:10" ht="26.4" x14ac:dyDescent="0.25">
      <c r="B168" s="73" t="s">
        <v>570</v>
      </c>
      <c r="C168" s="70" t="s">
        <v>98</v>
      </c>
      <c r="D168" s="23">
        <v>102591</v>
      </c>
      <c r="E168" s="71" t="s">
        <v>571</v>
      </c>
      <c r="F168" s="23" t="s">
        <v>103</v>
      </c>
      <c r="G168" s="72">
        <v>20</v>
      </c>
      <c r="H168" s="69">
        <v>121.20000000000003</v>
      </c>
      <c r="I168" s="120">
        <f t="shared" si="4"/>
        <v>3.893854265236884E-5</v>
      </c>
      <c r="J168" s="121">
        <f t="shared" si="5"/>
        <v>0.99999999999999989</v>
      </c>
    </row>
    <row r="169" spans="2:10" x14ac:dyDescent="0.25">
      <c r="B169" s="73"/>
      <c r="C169" s="70"/>
      <c r="D169" s="23"/>
      <c r="E169" s="71"/>
      <c r="F169" s="23"/>
      <c r="G169" s="72"/>
      <c r="H169" s="69"/>
      <c r="I169" s="120"/>
      <c r="J169" s="121"/>
    </row>
    <row r="170" spans="2:10" ht="4.95" customHeight="1" x14ac:dyDescent="0.25">
      <c r="B170" s="253"/>
      <c r="C170" s="254"/>
      <c r="D170" s="254"/>
      <c r="E170" s="254"/>
      <c r="F170" s="254"/>
      <c r="G170" s="254"/>
      <c r="H170" s="254"/>
      <c r="I170" s="254"/>
      <c r="J170" s="255"/>
    </row>
    <row r="173" spans="2:10" ht="13.8" x14ac:dyDescent="0.25">
      <c r="B173" s="163" t="str">
        <f>DADOS!$C$20</f>
        <v>SÃO DOMINGOS DO ARAGUAIA/PA</v>
      </c>
      <c r="C173" s="163"/>
      <c r="D173" s="163"/>
      <c r="E173" s="1"/>
      <c r="F173" s="199"/>
      <c r="G173" s="199"/>
      <c r="H173" s="199"/>
      <c r="I173" s="199"/>
    </row>
    <row r="174" spans="2:10" ht="13.8" x14ac:dyDescent="0.25">
      <c r="B174" s="2" t="s">
        <v>40</v>
      </c>
      <c r="C174" s="1"/>
      <c r="D174" s="1"/>
      <c r="E174" s="1"/>
      <c r="F174" s="3" t="s">
        <v>41</v>
      </c>
      <c r="G174" s="1"/>
      <c r="H174" s="1"/>
      <c r="I174" s="1"/>
      <c r="J174" s="1"/>
    </row>
    <row r="175" spans="2:10" ht="13.8" x14ac:dyDescent="0.25">
      <c r="B175" s="1"/>
      <c r="C175" s="1"/>
      <c r="D175" s="1"/>
      <c r="E175" s="1"/>
      <c r="F175" s="2" t="s">
        <v>33</v>
      </c>
      <c r="G175" s="252" t="str">
        <f>DADOS!$C$17</f>
        <v>CLAUDIO EDUARDO BARBOSA CUNHA</v>
      </c>
      <c r="H175" s="252"/>
      <c r="I175" s="252"/>
      <c r="J175" s="1"/>
    </row>
    <row r="176" spans="2:10" ht="13.8" x14ac:dyDescent="0.25">
      <c r="B176" s="200">
        <f>DADOS!$C$7</f>
        <v>46094</v>
      </c>
      <c r="C176" s="200"/>
      <c r="D176" s="200"/>
      <c r="E176" s="1"/>
      <c r="F176" s="2" t="s">
        <v>34</v>
      </c>
      <c r="G176" s="252">
        <f>DADOS!$C$18</f>
        <v>2618350774</v>
      </c>
      <c r="H176" s="252"/>
      <c r="I176" s="252"/>
      <c r="J176" s="1"/>
    </row>
    <row r="177" spans="2:10" ht="13.8" x14ac:dyDescent="0.25">
      <c r="B177" s="2" t="s">
        <v>42</v>
      </c>
      <c r="C177" s="1"/>
      <c r="D177" s="1"/>
      <c r="E177" s="1"/>
      <c r="F177" s="2" t="s">
        <v>35</v>
      </c>
      <c r="G177" s="252" t="str">
        <f>DADOS!$C$19</f>
        <v>PA20261493420</v>
      </c>
      <c r="H177" s="252"/>
      <c r="I177" s="252"/>
      <c r="J177" s="1"/>
    </row>
  </sheetData>
  <autoFilter ref="B11:J169" xr:uid="{F68ED24E-E8D9-4D06-8FC8-1B9A48D014CA}"/>
  <mergeCells count="11">
    <mergeCell ref="B5:J5"/>
    <mergeCell ref="G177:I177"/>
    <mergeCell ref="F173:I173"/>
    <mergeCell ref="E9:J9"/>
    <mergeCell ref="B12:G12"/>
    <mergeCell ref="B6:D6"/>
    <mergeCell ref="B170:J170"/>
    <mergeCell ref="B173:D173"/>
    <mergeCell ref="G175:I175"/>
    <mergeCell ref="B176:D176"/>
    <mergeCell ref="G176:I176"/>
  </mergeCells>
  <conditionalFormatting sqref="B12 B13:G169">
    <cfRule type="expression" dxfId="3" priority="1">
      <formula>$A12="Nível 4"</formula>
    </cfRule>
    <cfRule type="expression" dxfId="2" priority="2">
      <formula>$A12="Nível 3"</formula>
    </cfRule>
    <cfRule type="expression" dxfId="1" priority="3">
      <formula>$A12="Nível 2"</formula>
    </cfRule>
    <cfRule type="expression" dxfId="0" priority="4">
      <formula>$A12="Meta"</formula>
    </cfRule>
  </conditionalFormatting>
  <pageMargins left="0.51181102362204722" right="0.51181102362204722" top="0.78740157480314965" bottom="0.78740157480314965" header="0.31496062992125984" footer="0.31496062992125984"/>
  <pageSetup paperSize="9" scale="65" fitToHeight="0" orientation="landscape" r:id="rId1"/>
  <headerFooter>
    <oddHeader>&amp;C&amp;G</oddHeader>
    <oddFooter>&amp;R&amp;P/&amp;N</oddFooter>
  </headerFooter>
  <colBreaks count="1" manualBreakCount="1">
    <brk id="6" max="59" man="1"/>
  </col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123ED-DCC4-49A9-B9EB-1DD87F43B332}">
  <dimension ref="B2:F19"/>
  <sheetViews>
    <sheetView showGridLines="0" tabSelected="1" view="pageBreakPreview" zoomScale="85" zoomScaleNormal="100" zoomScaleSheetLayoutView="85" workbookViewId="0">
      <selection activeCell="D21" sqref="D21"/>
    </sheetView>
  </sheetViews>
  <sheetFormatPr defaultColWidth="8.88671875" defaultRowHeight="13.2" x14ac:dyDescent="0.25"/>
  <cols>
    <col min="1" max="1" width="8.88671875" style="3"/>
    <col min="2" max="2" width="17.44140625" style="3" customWidth="1"/>
    <col min="3" max="3" width="73" style="3" customWidth="1"/>
    <col min="4" max="4" width="11.88671875" style="3" customWidth="1"/>
    <col min="5" max="6" width="17.33203125" style="3" customWidth="1"/>
    <col min="7" max="16384" width="8.88671875" style="3"/>
  </cols>
  <sheetData>
    <row r="2" spans="2:6" x14ac:dyDescent="0.25">
      <c r="B2" s="224" t="s">
        <v>96</v>
      </c>
      <c r="C2" s="225"/>
      <c r="D2" s="225"/>
      <c r="E2" s="225"/>
      <c r="F2" s="225"/>
    </row>
    <row r="3" spans="2:6" x14ac:dyDescent="0.25">
      <c r="B3" s="181" t="s">
        <v>47</v>
      </c>
      <c r="C3" s="178"/>
      <c r="D3" s="178"/>
    </row>
    <row r="5" spans="2:6" x14ac:dyDescent="0.25">
      <c r="B5" s="13" t="s">
        <v>2</v>
      </c>
      <c r="C5" s="181" t="s">
        <v>4</v>
      </c>
      <c r="D5" s="178"/>
      <c r="E5" s="178"/>
      <c r="F5" s="182"/>
    </row>
    <row r="6" spans="2:6" x14ac:dyDescent="0.25">
      <c r="B6" s="84" t="str">
        <f>DADOS!$C$5</f>
        <v>SDA.2612</v>
      </c>
      <c r="C6" s="162" t="str">
        <f>DADOS!$C$3</f>
        <v>CONSTRUÇÃO DE 20 CASAS TÉRREAS - PROGRAMA MINHA CASA MINHA VIDA - 2A ETAPA</v>
      </c>
      <c r="D6" s="163"/>
      <c r="E6" s="163"/>
      <c r="F6" s="164"/>
    </row>
    <row r="8" spans="2:6" ht="26.4" x14ac:dyDescent="0.25">
      <c r="B8" s="29" t="s">
        <v>22</v>
      </c>
      <c r="C8" s="82" t="s">
        <v>25</v>
      </c>
      <c r="D8" s="29" t="s">
        <v>26</v>
      </c>
      <c r="E8" s="29" t="s">
        <v>94</v>
      </c>
      <c r="F8" s="26" t="s">
        <v>95</v>
      </c>
    </row>
    <row r="9" spans="2:6" x14ac:dyDescent="0.25">
      <c r="B9" s="124">
        <v>1</v>
      </c>
      <c r="C9" s="155" t="s">
        <v>742</v>
      </c>
      <c r="D9" s="156" t="s">
        <v>107</v>
      </c>
      <c r="E9" s="157">
        <f>ABC!G13</f>
        <v>1068.1999999999996</v>
      </c>
      <c r="F9" s="159">
        <f t="shared" ref="F9:F12" si="0">TRUNC(E9*0.5,0)</f>
        <v>534</v>
      </c>
    </row>
    <row r="10" spans="2:6" x14ac:dyDescent="0.25">
      <c r="B10" s="73">
        <v>2</v>
      </c>
      <c r="C10" s="131" t="s">
        <v>153</v>
      </c>
      <c r="D10" s="30" t="s">
        <v>107</v>
      </c>
      <c r="E10" s="72">
        <f>ABC!G14</f>
        <v>2108.4000000000005</v>
      </c>
      <c r="F10" s="123">
        <f t="shared" si="0"/>
        <v>1054</v>
      </c>
    </row>
    <row r="11" spans="2:6" x14ac:dyDescent="0.25">
      <c r="B11" s="73">
        <v>3</v>
      </c>
      <c r="C11" s="131" t="s">
        <v>743</v>
      </c>
      <c r="D11" s="30" t="s">
        <v>107</v>
      </c>
      <c r="E11" s="72">
        <f>ABC!G15</f>
        <v>1663.0000000000005</v>
      </c>
      <c r="F11" s="123">
        <f t="shared" si="0"/>
        <v>831</v>
      </c>
    </row>
    <row r="12" spans="2:6" x14ac:dyDescent="0.25">
      <c r="B12" s="74">
        <v>4</v>
      </c>
      <c r="C12" s="132" t="s">
        <v>744</v>
      </c>
      <c r="D12" s="122" t="s">
        <v>107</v>
      </c>
      <c r="E12" s="31">
        <f>ABC!G16</f>
        <v>1663.0000000000005</v>
      </c>
      <c r="F12" s="41">
        <f t="shared" si="0"/>
        <v>831</v>
      </c>
    </row>
    <row r="13" spans="2:6" x14ac:dyDescent="0.25">
      <c r="B13" s="52"/>
      <c r="C13" s="126"/>
      <c r="D13" s="93"/>
      <c r="E13" s="125"/>
      <c r="F13" s="125"/>
    </row>
    <row r="15" spans="2:6" x14ac:dyDescent="0.25">
      <c r="B15" s="267" t="str">
        <f>DADOS!$C$20</f>
        <v>SÃO DOMINGOS DO ARAGUAIA/PA</v>
      </c>
      <c r="C15" s="267"/>
      <c r="E15" s="78"/>
      <c r="F15" s="78"/>
    </row>
    <row r="16" spans="2:6" x14ac:dyDescent="0.25">
      <c r="B16" s="2" t="s">
        <v>40</v>
      </c>
      <c r="D16" s="83" t="s">
        <v>41</v>
      </c>
      <c r="E16" s="83"/>
    </row>
    <row r="17" spans="2:5" x14ac:dyDescent="0.25">
      <c r="D17" s="2" t="s">
        <v>33</v>
      </c>
      <c r="E17" s="50" t="str">
        <f>DADOS!$C$17</f>
        <v>CLAUDIO EDUARDO BARBOSA CUNHA</v>
      </c>
    </row>
    <row r="18" spans="2:5" x14ac:dyDescent="0.25">
      <c r="B18" s="260">
        <f>DADOS!$C$7</f>
        <v>46094</v>
      </c>
      <c r="C18" s="260"/>
      <c r="D18" s="2" t="s">
        <v>34</v>
      </c>
      <c r="E18" s="50">
        <f>DADOS!$C$18</f>
        <v>2618350774</v>
      </c>
    </row>
    <row r="19" spans="2:5" x14ac:dyDescent="0.25">
      <c r="B19" s="2" t="s">
        <v>42</v>
      </c>
      <c r="D19" s="2" t="s">
        <v>35</v>
      </c>
      <c r="E19" s="50" t="str">
        <f>DADOS!$C$19</f>
        <v>PA20261493420</v>
      </c>
    </row>
  </sheetData>
  <mergeCells count="6">
    <mergeCell ref="B2:F2"/>
    <mergeCell ref="B15:C15"/>
    <mergeCell ref="B18:C18"/>
    <mergeCell ref="C5:F5"/>
    <mergeCell ref="C6:F6"/>
    <mergeCell ref="B3:D3"/>
  </mergeCells>
  <pageMargins left="0.51181102362204722" right="0.51181102362204722" top="0.78740157480314965" bottom="0.78740157480314965" header="0.31496062992125984" footer="0.31496062992125984"/>
  <pageSetup paperSize="9" scale="67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11</vt:i4>
      </vt:variant>
    </vt:vector>
  </HeadingPairs>
  <TitlesOfParts>
    <vt:vector size="19" baseType="lpstr">
      <vt:lpstr>DADOS</vt:lpstr>
      <vt:lpstr>COMPOSIÇÃO</vt:lpstr>
      <vt:lpstr>BDI</vt:lpstr>
      <vt:lpstr>ORÇAMENTO</vt:lpstr>
      <vt:lpstr>CÁLCULO</vt:lpstr>
      <vt:lpstr>CRONO</vt:lpstr>
      <vt:lpstr>ABC</vt:lpstr>
      <vt:lpstr>RELEVÂNCIA</vt:lpstr>
      <vt:lpstr>BDI!Area_de_impressao</vt:lpstr>
      <vt:lpstr>CÁLCULO!Area_de_impressao</vt:lpstr>
      <vt:lpstr>COMPOSIÇÃO!Area_de_impressao</vt:lpstr>
      <vt:lpstr>CRONO!Area_de_impressao</vt:lpstr>
      <vt:lpstr>ORÇAMENTO!Area_de_impressao</vt:lpstr>
      <vt:lpstr>RELEVÂNCIA!Area_de_impressao</vt:lpstr>
      <vt:lpstr>ABC!Titulos_de_impressao</vt:lpstr>
      <vt:lpstr>CÁLCULO!Titulos_de_impressao</vt:lpstr>
      <vt:lpstr>COMPOSIÇÃO!Titulos_de_impressao</vt:lpstr>
      <vt:lpstr>CRONO!Titulos_de_impressao</vt:lpstr>
      <vt:lpstr>ORÇAMENTO!Titulos_de_impressao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Eduardo Pará</cp:lastModifiedBy>
  <cp:lastPrinted>2026-07-24T14:09:24Z</cp:lastPrinted>
  <dcterms:created xsi:type="dcterms:W3CDTF">2024-07-30T20:28:51Z</dcterms:created>
  <dcterms:modified xsi:type="dcterms:W3CDTF">2026-07-24T14:09:27Z</dcterms:modified>
</cp:coreProperties>
</file>