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effeeb9cadcbd7c/ARQUIVOS/2026/SDA/Atas da Saúde/"/>
    </mc:Choice>
  </mc:AlternateContent>
  <xr:revisionPtr revIDLastSave="3013" documentId="13_ncr:1_{57754299-6D97-4E3E-ABF1-B2180824A1D9}" xr6:coauthVersionLast="47" xr6:coauthVersionMax="47" xr10:uidLastSave="{A9A83F4A-E11A-4103-9F3C-EE64C650C407}"/>
  <bookViews>
    <workbookView minimized="1" xWindow="3384" yWindow="3360" windowWidth="17280" windowHeight="8880" xr2:uid="{1C818BF4-CFB8-4C35-9F6A-C97ECE918AD6}"/>
  </bookViews>
  <sheets>
    <sheet name="DADOS" sheetId="2" r:id="rId1"/>
    <sheet name="COMPOSIÇÃO" sheetId="6" r:id="rId2"/>
    <sheet name="BDI" sheetId="3" r:id="rId3"/>
    <sheet name="ORÇAMENTO" sheetId="1" r:id="rId4"/>
    <sheet name="CÁLCULO" sheetId="4" r:id="rId5"/>
    <sheet name="ENCARGOS" sheetId="11" r:id="rId6"/>
    <sheet name="CRONO" sheetId="9" r:id="rId7"/>
    <sheet name="ABC" sheetId="12" r:id="rId8"/>
    <sheet name="RELEVÂNCIA" sheetId="8" r:id="rId9"/>
  </sheets>
  <externalReferences>
    <externalReference r:id="rId10"/>
    <externalReference r:id="rId11"/>
    <externalReference r:id="rId12"/>
    <externalReference r:id="rId13"/>
    <externalReference r:id="rId14"/>
    <externalReference r:id="rId15"/>
  </externalReferences>
  <definedNames>
    <definedName name="_xlnm._FilterDatabase" localSheetId="7" hidden="1">ABC!$B$11:$J$226</definedName>
    <definedName name="_xlnm._FilterDatabase" localSheetId="5" hidden="1">ENCARGOS!$A$8:$G$43</definedName>
    <definedName name="_xlnm._FilterDatabase" localSheetId="3" hidden="1">ORÇAMENTO!$A$11:$K$275</definedName>
    <definedName name="_xlnm.Print_Area" localSheetId="2">BDI!$B$1:$K$55</definedName>
    <definedName name="_xlnm.Print_Area" localSheetId="4">CÁLCULO!$B$1:$F$283</definedName>
    <definedName name="_xlnm.Print_Area" localSheetId="1">COMPOSIÇÃO!$A$1:$G$58</definedName>
    <definedName name="_xlnm.Print_Area" localSheetId="6">CRONO!$B$1:$S$49</definedName>
    <definedName name="_xlnm.Print_Area" localSheetId="3">ORÇAMENTO!$B$1:$K$291</definedName>
    <definedName name="_xlnm.Print_Area" localSheetId="8">RELEVÂNCIA!$B$1:$F$21</definedName>
    <definedName name="CAIXA.Modo" localSheetId="5" hidden="1">#REF!</definedName>
    <definedName name="CAIXA.Modo" hidden="1">[1]BM!$A$3</definedName>
    <definedName name="DESONERACAO" hidden="1">IF(OR(Import.Desoneracao="DESONERADO",Import.Desoneracao="SIM"),"SIM","NÃO")</definedName>
    <definedName name="Import.Desoneracao" hidden="1">OFFSET([2]DADOS!$D$18,0,-1)</definedName>
    <definedName name="ListaFontes" localSheetId="7" hidden="1">OFFSET([3]Composições!$X$1,0,0,COUNTA([3]Composições!$X:$X),1)</definedName>
    <definedName name="ListaFontes" hidden="1">OFFSET([4]Composições!$X$1,0,0,COUNTA([4]Composições!$X:$X),1)</definedName>
    <definedName name="_xlnm.Print_Titles" localSheetId="7">ABC!$1:$11</definedName>
    <definedName name="_xlnm.Print_Titles" localSheetId="4">CÁLCULO!$5:$12</definedName>
    <definedName name="_xlnm.Print_Titles" localSheetId="1">COMPOSIÇÃO!$1:$4</definedName>
    <definedName name="_xlnm.Print_Titles" localSheetId="6">CRONO!$1:$8</definedName>
    <definedName name="_xlnm.Print_Titles" localSheetId="5">ENCARGOS!$1:$8</definedName>
    <definedName name="_xlnm.Print_Titles" localSheetId="3">ORÇAMENTO!$1:$12</definedName>
  </definedName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3" i="8" l="1"/>
  <c r="F14" i="8"/>
  <c r="E14" i="8"/>
  <c r="E13" i="8"/>
  <c r="E9" i="8"/>
  <c r="F9" i="8"/>
  <c r="E10" i="8"/>
  <c r="F10" i="8"/>
  <c r="E11" i="8"/>
  <c r="F11" i="8"/>
  <c r="F12" i="8"/>
  <c r="E12" i="8"/>
  <c r="J15" i="12"/>
  <c r="J16" i="12"/>
  <c r="J17" i="12"/>
  <c r="J18" i="12"/>
  <c r="J19" i="12"/>
  <c r="J20" i="12"/>
  <c r="J21" i="12"/>
  <c r="J22" i="12"/>
  <c r="J23" i="12"/>
  <c r="J24" i="12"/>
  <c r="J25" i="12"/>
  <c r="J26" i="12"/>
  <c r="J27" i="12"/>
  <c r="J28" i="12"/>
  <c r="J29" i="12"/>
  <c r="J30" i="12"/>
  <c r="J31" i="12"/>
  <c r="J32" i="12"/>
  <c r="J33" i="12"/>
  <c r="J34" i="12"/>
  <c r="J35" i="12"/>
  <c r="J36" i="12"/>
  <c r="J37" i="12"/>
  <c r="J38" i="12"/>
  <c r="J39" i="12"/>
  <c r="J40" i="12"/>
  <c r="J41" i="12"/>
  <c r="J42" i="12"/>
  <c r="J43" i="12"/>
  <c r="J44" i="12"/>
  <c r="J45" i="12"/>
  <c r="J46" i="12"/>
  <c r="J47" i="12"/>
  <c r="J48" i="12"/>
  <c r="J49" i="12"/>
  <c r="J50" i="12"/>
  <c r="J51" i="12"/>
  <c r="J52" i="12"/>
  <c r="J53" i="12"/>
  <c r="J54" i="12"/>
  <c r="J55" i="12"/>
  <c r="J56" i="12"/>
  <c r="J57" i="12"/>
  <c r="J58" i="12"/>
  <c r="J59" i="12"/>
  <c r="J60" i="12"/>
  <c r="J61" i="12"/>
  <c r="J62" i="12"/>
  <c r="J63" i="12"/>
  <c r="J64" i="12"/>
  <c r="J65" i="12"/>
  <c r="J66" i="12"/>
  <c r="J67" i="12"/>
  <c r="J68" i="12"/>
  <c r="J69" i="12"/>
  <c r="J70" i="12"/>
  <c r="J71" i="12"/>
  <c r="J72" i="12"/>
  <c r="J73" i="12"/>
  <c r="J74" i="12"/>
  <c r="J75" i="12"/>
  <c r="J76" i="12"/>
  <c r="J77" i="12"/>
  <c r="J78" i="12"/>
  <c r="J79" i="12"/>
  <c r="J80" i="12"/>
  <c r="J81" i="12"/>
  <c r="J82" i="12"/>
  <c r="J83" i="12"/>
  <c r="J84" i="12"/>
  <c r="J85" i="12"/>
  <c r="J86" i="12"/>
  <c r="J87" i="12"/>
  <c r="J88" i="12"/>
  <c r="J89" i="12"/>
  <c r="J90" i="12"/>
  <c r="J91" i="12"/>
  <c r="J92" i="12"/>
  <c r="J93" i="12"/>
  <c r="J94" i="12"/>
  <c r="J95" i="12"/>
  <c r="J96" i="12"/>
  <c r="J97" i="12"/>
  <c r="J98" i="12"/>
  <c r="J99" i="12"/>
  <c r="J100" i="12"/>
  <c r="J101" i="12"/>
  <c r="J102" i="12"/>
  <c r="J103" i="12"/>
  <c r="J104" i="12"/>
  <c r="J105" i="12"/>
  <c r="J106" i="12"/>
  <c r="J107" i="12"/>
  <c r="J108" i="12"/>
  <c r="J109" i="12"/>
  <c r="J110" i="12"/>
  <c r="J111" i="12"/>
  <c r="J112" i="12"/>
  <c r="J113" i="12"/>
  <c r="J114" i="12"/>
  <c r="J115" i="12"/>
  <c r="J116" i="12"/>
  <c r="J117" i="12"/>
  <c r="J118" i="12"/>
  <c r="J119" i="12"/>
  <c r="J120" i="12"/>
  <c r="J121" i="12"/>
  <c r="J122" i="12"/>
  <c r="J123" i="12"/>
  <c r="J124" i="12"/>
  <c r="J125" i="12"/>
  <c r="J126" i="12"/>
  <c r="J127" i="12"/>
  <c r="J128" i="12"/>
  <c r="J129" i="12"/>
  <c r="J130" i="12"/>
  <c r="J131" i="12"/>
  <c r="J132" i="12"/>
  <c r="J133" i="12"/>
  <c r="J134" i="12"/>
  <c r="J135" i="12"/>
  <c r="J136" i="12"/>
  <c r="J137" i="12"/>
  <c r="J138" i="12"/>
  <c r="J139" i="12"/>
  <c r="J140" i="12"/>
  <c r="J141" i="12"/>
  <c r="J142" i="12"/>
  <c r="J143" i="12"/>
  <c r="J144" i="12"/>
  <c r="J145" i="12"/>
  <c r="J146" i="12"/>
  <c r="J147" i="12"/>
  <c r="J148" i="12"/>
  <c r="J149" i="12"/>
  <c r="J150" i="12"/>
  <c r="J151" i="12"/>
  <c r="J152" i="12"/>
  <c r="J153" i="12"/>
  <c r="J154" i="12"/>
  <c r="J155" i="12"/>
  <c r="J156" i="12"/>
  <c r="J157" i="12"/>
  <c r="J158" i="12"/>
  <c r="J159" i="12"/>
  <c r="J160" i="12"/>
  <c r="J161" i="12"/>
  <c r="J162" i="12"/>
  <c r="J163" i="12"/>
  <c r="J164" i="12"/>
  <c r="J165" i="12"/>
  <c r="J166" i="12"/>
  <c r="J167" i="12"/>
  <c r="J168" i="12"/>
  <c r="J169" i="12"/>
  <c r="J170" i="12"/>
  <c r="J171" i="12"/>
  <c r="J172" i="12"/>
  <c r="J173" i="12"/>
  <c r="J174" i="12"/>
  <c r="J175" i="12"/>
  <c r="J176" i="12"/>
  <c r="J177" i="12"/>
  <c r="J178" i="12"/>
  <c r="J179" i="12"/>
  <c r="J180" i="12"/>
  <c r="J181" i="12"/>
  <c r="J182" i="12"/>
  <c r="J183" i="12"/>
  <c r="J184" i="12"/>
  <c r="J185" i="12"/>
  <c r="J186" i="12"/>
  <c r="J187" i="12"/>
  <c r="J188" i="12"/>
  <c r="J189" i="12"/>
  <c r="J190" i="12"/>
  <c r="J191" i="12"/>
  <c r="J192" i="12"/>
  <c r="J193" i="12"/>
  <c r="J194" i="12"/>
  <c r="J195" i="12"/>
  <c r="J196" i="12"/>
  <c r="J197" i="12"/>
  <c r="J198" i="12"/>
  <c r="J199" i="12"/>
  <c r="J200" i="12"/>
  <c r="J201" i="12"/>
  <c r="J202" i="12"/>
  <c r="J203" i="12"/>
  <c r="J204" i="12"/>
  <c r="J205" i="12"/>
  <c r="J206" i="12"/>
  <c r="J207" i="12"/>
  <c r="J208" i="12"/>
  <c r="J209" i="12"/>
  <c r="J210" i="12"/>
  <c r="J211" i="12"/>
  <c r="J212" i="12"/>
  <c r="J213" i="12"/>
  <c r="J214" i="12"/>
  <c r="J215" i="12"/>
  <c r="J216" i="12"/>
  <c r="J217" i="12"/>
  <c r="J218" i="12"/>
  <c r="J219" i="12"/>
  <c r="J220" i="12"/>
  <c r="J221" i="12"/>
  <c r="J222" i="12"/>
  <c r="J223" i="12"/>
  <c r="J224" i="12"/>
  <c r="J225" i="12"/>
  <c r="J14" i="12"/>
  <c r="J13" i="12"/>
  <c r="H12" i="12"/>
  <c r="I14" i="12"/>
  <c r="I15" i="12"/>
  <c r="I16" i="12"/>
  <c r="I17" i="12"/>
  <c r="I18" i="12"/>
  <c r="I19" i="12"/>
  <c r="I20" i="12"/>
  <c r="I21" i="12"/>
  <c r="I22" i="12"/>
  <c r="I23" i="12"/>
  <c r="I24" i="12"/>
  <c r="I25" i="12"/>
  <c r="I26" i="12"/>
  <c r="I27" i="12"/>
  <c r="I28" i="12"/>
  <c r="I29" i="12"/>
  <c r="I30" i="12"/>
  <c r="I31" i="12"/>
  <c r="I32" i="12"/>
  <c r="I33" i="12"/>
  <c r="I34" i="12"/>
  <c r="I35" i="12"/>
  <c r="I36" i="12"/>
  <c r="I37" i="12"/>
  <c r="I38" i="12"/>
  <c r="I39" i="12"/>
  <c r="I40" i="12"/>
  <c r="I41" i="12"/>
  <c r="I42" i="12"/>
  <c r="I43" i="12"/>
  <c r="I44" i="12"/>
  <c r="I45" i="12"/>
  <c r="I46" i="12"/>
  <c r="I47" i="12"/>
  <c r="I48" i="12"/>
  <c r="I49" i="12"/>
  <c r="I50" i="12"/>
  <c r="I51" i="12"/>
  <c r="I52" i="12"/>
  <c r="I53" i="12"/>
  <c r="I54" i="12"/>
  <c r="I55" i="12"/>
  <c r="I56" i="12"/>
  <c r="I57" i="12"/>
  <c r="I58" i="12"/>
  <c r="I59" i="12"/>
  <c r="I60" i="12"/>
  <c r="I61" i="12"/>
  <c r="I62" i="12"/>
  <c r="I63" i="12"/>
  <c r="I64" i="12"/>
  <c r="I65" i="12"/>
  <c r="I66" i="12"/>
  <c r="I67" i="12"/>
  <c r="I68" i="12"/>
  <c r="I69" i="12"/>
  <c r="I70" i="12"/>
  <c r="I71" i="12"/>
  <c r="I72" i="12"/>
  <c r="I73" i="12"/>
  <c r="I74" i="12"/>
  <c r="I75" i="12"/>
  <c r="I76" i="12"/>
  <c r="I77" i="12"/>
  <c r="I78" i="12"/>
  <c r="I79" i="12"/>
  <c r="I80" i="12"/>
  <c r="I81" i="12"/>
  <c r="I82" i="12"/>
  <c r="I83" i="12"/>
  <c r="I84" i="12"/>
  <c r="I85" i="12"/>
  <c r="I86" i="12"/>
  <c r="I87" i="12"/>
  <c r="I88" i="12"/>
  <c r="I89" i="12"/>
  <c r="I90" i="12"/>
  <c r="I91" i="12"/>
  <c r="I92" i="12"/>
  <c r="I93" i="12"/>
  <c r="I94" i="12"/>
  <c r="I95" i="12"/>
  <c r="I96" i="12"/>
  <c r="I97" i="12"/>
  <c r="I98" i="12"/>
  <c r="I99" i="12"/>
  <c r="I100" i="12"/>
  <c r="I101" i="12"/>
  <c r="I102" i="12"/>
  <c r="I103" i="12"/>
  <c r="I104" i="12"/>
  <c r="I105" i="12"/>
  <c r="I106" i="12"/>
  <c r="I107" i="12"/>
  <c r="I108" i="12"/>
  <c r="I109" i="12"/>
  <c r="I110" i="12"/>
  <c r="I111" i="12"/>
  <c r="I112" i="12"/>
  <c r="I113" i="12"/>
  <c r="I114" i="12"/>
  <c r="I115" i="12"/>
  <c r="I116" i="12"/>
  <c r="I117" i="12"/>
  <c r="I118" i="12"/>
  <c r="I119" i="12"/>
  <c r="I120" i="12"/>
  <c r="I121" i="12"/>
  <c r="I122" i="12"/>
  <c r="I123" i="12"/>
  <c r="I124" i="12"/>
  <c r="I125" i="12"/>
  <c r="I126" i="12"/>
  <c r="I127" i="12"/>
  <c r="I128" i="12"/>
  <c r="I129" i="12"/>
  <c r="I130" i="12"/>
  <c r="I131" i="12"/>
  <c r="I132" i="12"/>
  <c r="I133" i="12"/>
  <c r="I134" i="12"/>
  <c r="I135" i="12"/>
  <c r="I136" i="12"/>
  <c r="I137" i="12"/>
  <c r="I138" i="12"/>
  <c r="I139" i="12"/>
  <c r="I140" i="12"/>
  <c r="I141" i="12"/>
  <c r="I142" i="12"/>
  <c r="I143" i="12"/>
  <c r="I144" i="12"/>
  <c r="I145" i="12"/>
  <c r="I146" i="12"/>
  <c r="I147" i="12"/>
  <c r="I148" i="12"/>
  <c r="I149" i="12"/>
  <c r="I150" i="12"/>
  <c r="I151" i="12"/>
  <c r="I152" i="12"/>
  <c r="I153" i="12"/>
  <c r="I154" i="12"/>
  <c r="I155" i="12"/>
  <c r="I156" i="12"/>
  <c r="I157" i="12"/>
  <c r="I158" i="12"/>
  <c r="I159" i="12"/>
  <c r="I160" i="12"/>
  <c r="I161" i="12"/>
  <c r="I162" i="12"/>
  <c r="I163" i="12"/>
  <c r="I164" i="12"/>
  <c r="I165" i="12"/>
  <c r="I166" i="12"/>
  <c r="I167" i="12"/>
  <c r="I168" i="12"/>
  <c r="I169" i="12"/>
  <c r="I170" i="12"/>
  <c r="I171" i="12"/>
  <c r="I172" i="12"/>
  <c r="I173" i="12"/>
  <c r="I174" i="12"/>
  <c r="I175" i="12"/>
  <c r="I176" i="12"/>
  <c r="I177" i="12"/>
  <c r="I178" i="12"/>
  <c r="I179" i="12"/>
  <c r="I180" i="12"/>
  <c r="I181" i="12"/>
  <c r="I182" i="12"/>
  <c r="I183" i="12"/>
  <c r="I184" i="12"/>
  <c r="I185" i="12"/>
  <c r="I186" i="12"/>
  <c r="I187" i="12"/>
  <c r="I188" i="12"/>
  <c r="I189" i="12"/>
  <c r="I190" i="12"/>
  <c r="I191" i="12"/>
  <c r="I192" i="12"/>
  <c r="I193" i="12"/>
  <c r="I194" i="12"/>
  <c r="I195" i="12"/>
  <c r="I196" i="12"/>
  <c r="I197" i="12"/>
  <c r="I198" i="12"/>
  <c r="I199" i="12"/>
  <c r="I200" i="12"/>
  <c r="I201" i="12"/>
  <c r="I202" i="12"/>
  <c r="I203" i="12"/>
  <c r="I204" i="12"/>
  <c r="I205" i="12"/>
  <c r="I206" i="12"/>
  <c r="I207" i="12"/>
  <c r="I208" i="12"/>
  <c r="I209" i="12"/>
  <c r="I210" i="12"/>
  <c r="I211" i="12"/>
  <c r="I212" i="12"/>
  <c r="I213" i="12"/>
  <c r="I214" i="12"/>
  <c r="I215" i="12"/>
  <c r="I216" i="12"/>
  <c r="I217" i="12"/>
  <c r="I218" i="12"/>
  <c r="I219" i="12"/>
  <c r="I220" i="12"/>
  <c r="I221" i="12"/>
  <c r="I222" i="12"/>
  <c r="I223" i="12"/>
  <c r="I224" i="12"/>
  <c r="I225" i="12"/>
  <c r="F9" i="9"/>
  <c r="I10" i="9"/>
  <c r="F11" i="9"/>
  <c r="I12" i="9"/>
  <c r="F13" i="9"/>
  <c r="I14" i="9"/>
  <c r="F15" i="9"/>
  <c r="I16" i="9"/>
  <c r="F17" i="9"/>
  <c r="I18" i="9"/>
  <c r="F19" i="9"/>
  <c r="I20" i="9"/>
  <c r="F21" i="9"/>
  <c r="I22" i="9"/>
  <c r="F23" i="9"/>
  <c r="I24" i="9"/>
  <c r="F25" i="9"/>
  <c r="I26" i="9"/>
  <c r="F27" i="9"/>
  <c r="I28" i="9"/>
  <c r="F29" i="9"/>
  <c r="I30" i="9"/>
  <c r="F31" i="9"/>
  <c r="I32" i="9"/>
  <c r="I37" i="9"/>
  <c r="J10" i="9"/>
  <c r="J12" i="9"/>
  <c r="J14" i="9"/>
  <c r="J16" i="9"/>
  <c r="J18" i="9"/>
  <c r="J20" i="9"/>
  <c r="J22" i="9"/>
  <c r="J24" i="9"/>
  <c r="J26" i="9"/>
  <c r="J28" i="9"/>
  <c r="J30" i="9"/>
  <c r="J32" i="9"/>
  <c r="J37" i="9"/>
  <c r="K10" i="9"/>
  <c r="K12" i="9"/>
  <c r="K14" i="9"/>
  <c r="K16" i="9"/>
  <c r="K18" i="9"/>
  <c r="K20" i="9"/>
  <c r="K22" i="9"/>
  <c r="K24" i="9"/>
  <c r="K26" i="9"/>
  <c r="K28" i="9"/>
  <c r="K30" i="9"/>
  <c r="K32" i="9"/>
  <c r="K37" i="9"/>
  <c r="L10" i="9"/>
  <c r="L12" i="9"/>
  <c r="L14" i="9"/>
  <c r="L16" i="9"/>
  <c r="L18" i="9"/>
  <c r="L20" i="9"/>
  <c r="L22" i="9"/>
  <c r="L24" i="9"/>
  <c r="L26" i="9"/>
  <c r="L28" i="9"/>
  <c r="L30" i="9"/>
  <c r="L32" i="9"/>
  <c r="L37" i="9"/>
  <c r="M10" i="9"/>
  <c r="M12" i="9"/>
  <c r="M14" i="9"/>
  <c r="M16" i="9"/>
  <c r="M18" i="9"/>
  <c r="M20" i="9"/>
  <c r="M22" i="9"/>
  <c r="M24" i="9"/>
  <c r="M26" i="9"/>
  <c r="M28" i="9"/>
  <c r="M30" i="9"/>
  <c r="M32" i="9"/>
  <c r="M37" i="9"/>
  <c r="N10" i="9"/>
  <c r="N12" i="9"/>
  <c r="N14" i="9"/>
  <c r="N16" i="9"/>
  <c r="N18" i="9"/>
  <c r="N20" i="9"/>
  <c r="N22" i="9"/>
  <c r="N24" i="9"/>
  <c r="N26" i="9"/>
  <c r="N28" i="9"/>
  <c r="N30" i="9"/>
  <c r="N32" i="9"/>
  <c r="N37" i="9"/>
  <c r="O10" i="9"/>
  <c r="O12" i="9"/>
  <c r="O14" i="9"/>
  <c r="O16" i="9"/>
  <c r="O18" i="9"/>
  <c r="O20" i="9"/>
  <c r="O22" i="9"/>
  <c r="O24" i="9"/>
  <c r="O26" i="9"/>
  <c r="O28" i="9"/>
  <c r="O30" i="9"/>
  <c r="O32" i="9"/>
  <c r="O37" i="9"/>
  <c r="P10" i="9"/>
  <c r="P12" i="9"/>
  <c r="P14" i="9"/>
  <c r="P16" i="9"/>
  <c r="P18" i="9"/>
  <c r="P20" i="9"/>
  <c r="P22" i="9"/>
  <c r="P24" i="9"/>
  <c r="P26" i="9"/>
  <c r="P28" i="9"/>
  <c r="P30" i="9"/>
  <c r="P32" i="9"/>
  <c r="P37" i="9"/>
  <c r="Q10" i="9"/>
  <c r="Q12" i="9"/>
  <c r="Q14" i="9"/>
  <c r="Q16" i="9"/>
  <c r="Q18" i="9"/>
  <c r="Q20" i="9"/>
  <c r="Q22" i="9"/>
  <c r="Q24" i="9"/>
  <c r="Q26" i="9"/>
  <c r="Q28" i="9"/>
  <c r="Q30" i="9"/>
  <c r="Q32" i="9"/>
  <c r="Q37" i="9"/>
  <c r="R10" i="9"/>
  <c r="R12" i="9"/>
  <c r="R14" i="9"/>
  <c r="R16" i="9"/>
  <c r="R18" i="9"/>
  <c r="R20" i="9"/>
  <c r="R22" i="9"/>
  <c r="R24" i="9"/>
  <c r="R26" i="9"/>
  <c r="R28" i="9"/>
  <c r="R30" i="9"/>
  <c r="R32" i="9"/>
  <c r="R37" i="9"/>
  <c r="S10" i="9"/>
  <c r="S12" i="9"/>
  <c r="S14" i="9"/>
  <c r="S16" i="9"/>
  <c r="S18" i="9"/>
  <c r="S20" i="9"/>
  <c r="S22" i="9"/>
  <c r="S24" i="9"/>
  <c r="S26" i="9"/>
  <c r="S28" i="9"/>
  <c r="S30" i="9"/>
  <c r="S32" i="9"/>
  <c r="S37" i="9"/>
  <c r="H32" i="9"/>
  <c r="H30" i="9"/>
  <c r="H28" i="9"/>
  <c r="H26" i="9"/>
  <c r="H24" i="9"/>
  <c r="H22" i="9"/>
  <c r="H20" i="9"/>
  <c r="H18" i="9"/>
  <c r="H16" i="9"/>
  <c r="H14" i="9"/>
  <c r="H12" i="9"/>
  <c r="H10" i="9"/>
  <c r="H37" i="9"/>
  <c r="C34" i="9"/>
  <c r="C31" i="9"/>
  <c r="C29" i="9"/>
  <c r="C27" i="9"/>
  <c r="C25" i="9"/>
  <c r="C23" i="9"/>
  <c r="C21" i="9"/>
  <c r="C19" i="9"/>
  <c r="C17" i="9"/>
  <c r="C15" i="9"/>
  <c r="C13" i="9"/>
  <c r="C11" i="9"/>
  <c r="A32" i="9"/>
  <c r="A31" i="9"/>
  <c r="A30" i="9"/>
  <c r="A29" i="9"/>
  <c r="A28" i="9"/>
  <c r="A27" i="9"/>
  <c r="A14" i="4"/>
  <c r="B14" i="4"/>
  <c r="C14" i="4"/>
  <c r="A15" i="4"/>
  <c r="B15" i="4"/>
  <c r="C15" i="4"/>
  <c r="D15" i="4"/>
  <c r="E15" i="4"/>
  <c r="A16" i="4"/>
  <c r="B16" i="4"/>
  <c r="C16" i="4"/>
  <c r="D16" i="4"/>
  <c r="E16" i="4"/>
  <c r="A17" i="4"/>
  <c r="B17" i="4"/>
  <c r="C17" i="4"/>
  <c r="D17" i="4"/>
  <c r="E17" i="4"/>
  <c r="A18" i="4"/>
  <c r="B18" i="4"/>
  <c r="C18" i="4"/>
  <c r="D18" i="4"/>
  <c r="E18" i="4"/>
  <c r="A19" i="4"/>
  <c r="B19" i="4"/>
  <c r="C19" i="4"/>
  <c r="D19" i="4"/>
  <c r="E19" i="4"/>
  <c r="A20" i="4"/>
  <c r="B20" i="4"/>
  <c r="C20" i="4"/>
  <c r="D20" i="4"/>
  <c r="E20" i="4"/>
  <c r="A21" i="4"/>
  <c r="B21" i="4"/>
  <c r="C21" i="4"/>
  <c r="D21" i="4"/>
  <c r="E21" i="4"/>
  <c r="A22" i="4"/>
  <c r="B22" i="4"/>
  <c r="C22" i="4"/>
  <c r="D22" i="4"/>
  <c r="E22" i="4"/>
  <c r="A23" i="4"/>
  <c r="B23" i="4"/>
  <c r="C23" i="4"/>
  <c r="A24" i="4"/>
  <c r="B24" i="4"/>
  <c r="C24" i="4"/>
  <c r="D24" i="4"/>
  <c r="E24" i="4"/>
  <c r="A25" i="4"/>
  <c r="B25" i="4"/>
  <c r="C25" i="4"/>
  <c r="D25" i="4"/>
  <c r="E25" i="4"/>
  <c r="A26" i="4"/>
  <c r="B26" i="4"/>
  <c r="C26" i="4"/>
  <c r="D26" i="4"/>
  <c r="E26" i="4"/>
  <c r="A27" i="4"/>
  <c r="B27" i="4"/>
  <c r="C27" i="4"/>
  <c r="D27" i="4"/>
  <c r="E27" i="4"/>
  <c r="A28" i="4"/>
  <c r="B28" i="4"/>
  <c r="C28" i="4"/>
  <c r="D28" i="4"/>
  <c r="E28" i="4"/>
  <c r="A29" i="4"/>
  <c r="B29" i="4"/>
  <c r="C29" i="4"/>
  <c r="D29" i="4"/>
  <c r="E29" i="4"/>
  <c r="A30" i="4"/>
  <c r="B30" i="4"/>
  <c r="C30" i="4"/>
  <c r="D30" i="4"/>
  <c r="E30" i="4"/>
  <c r="A31" i="4"/>
  <c r="B31" i="4"/>
  <c r="C31" i="4"/>
  <c r="D31" i="4"/>
  <c r="E31" i="4"/>
  <c r="A32" i="4"/>
  <c r="B32" i="4"/>
  <c r="C32" i="4"/>
  <c r="D32" i="4"/>
  <c r="E32" i="4"/>
  <c r="A33" i="4"/>
  <c r="B33" i="4"/>
  <c r="C33" i="4"/>
  <c r="D33" i="4"/>
  <c r="E33" i="4"/>
  <c r="A34" i="4"/>
  <c r="B34" i="4"/>
  <c r="C34" i="4"/>
  <c r="D34" i="4"/>
  <c r="E34" i="4"/>
  <c r="A35" i="4"/>
  <c r="B35" i="4"/>
  <c r="C35" i="4"/>
  <c r="D35" i="4"/>
  <c r="E35" i="4"/>
  <c r="A36" i="4"/>
  <c r="B36" i="4"/>
  <c r="C36" i="4"/>
  <c r="D36" i="4"/>
  <c r="E36" i="4"/>
  <c r="A37" i="4"/>
  <c r="B37" i="4"/>
  <c r="C37" i="4"/>
  <c r="D37" i="4"/>
  <c r="E37" i="4"/>
  <c r="A38" i="4"/>
  <c r="B38" i="4"/>
  <c r="C38" i="4"/>
  <c r="D38" i="4"/>
  <c r="E38" i="4"/>
  <c r="A39" i="4"/>
  <c r="B39" i="4"/>
  <c r="C39" i="4"/>
  <c r="D39" i="4"/>
  <c r="E39" i="4"/>
  <c r="A40" i="4"/>
  <c r="B40" i="4"/>
  <c r="C40" i="4"/>
  <c r="A41" i="4"/>
  <c r="B41" i="4"/>
  <c r="C41" i="4"/>
  <c r="D41" i="4"/>
  <c r="E41" i="4"/>
  <c r="A42" i="4"/>
  <c r="B42" i="4"/>
  <c r="C42" i="4"/>
  <c r="D42" i="4"/>
  <c r="E42" i="4"/>
  <c r="A43" i="4"/>
  <c r="B43" i="4"/>
  <c r="C43" i="4"/>
  <c r="A44" i="4"/>
  <c r="B44" i="4"/>
  <c r="C44" i="4"/>
  <c r="A45" i="4"/>
  <c r="B45" i="4"/>
  <c r="C45" i="4"/>
  <c r="D45" i="4"/>
  <c r="E45" i="4"/>
  <c r="A46" i="4"/>
  <c r="B46" i="4"/>
  <c r="C46" i="4"/>
  <c r="D46" i="4"/>
  <c r="E46" i="4"/>
  <c r="A47" i="4"/>
  <c r="B47" i="4"/>
  <c r="C47" i="4"/>
  <c r="D47" i="4"/>
  <c r="E47" i="4"/>
  <c r="A48" i="4"/>
  <c r="B48" i="4"/>
  <c r="C48" i="4"/>
  <c r="D48" i="4"/>
  <c r="E48" i="4"/>
  <c r="A49" i="4"/>
  <c r="B49" i="4"/>
  <c r="C49" i="4"/>
  <c r="A50" i="4"/>
  <c r="B50" i="4"/>
  <c r="C50" i="4"/>
  <c r="D50" i="4"/>
  <c r="E50" i="4"/>
  <c r="A51" i="4"/>
  <c r="B51" i="4"/>
  <c r="C51" i="4"/>
  <c r="D51" i="4"/>
  <c r="E51" i="4"/>
  <c r="A52" i="4"/>
  <c r="B52" i="4"/>
  <c r="C52" i="4"/>
  <c r="D52" i="4"/>
  <c r="E52" i="4"/>
  <c r="A53" i="4"/>
  <c r="B53" i="4"/>
  <c r="C53" i="4"/>
  <c r="D53" i="4"/>
  <c r="E53" i="4"/>
  <c r="A54" i="4"/>
  <c r="B54" i="4"/>
  <c r="C54" i="4"/>
  <c r="A55" i="4"/>
  <c r="B55" i="4"/>
  <c r="C55" i="4"/>
  <c r="D55" i="4"/>
  <c r="E55" i="4"/>
  <c r="A56" i="4"/>
  <c r="B56" i="4"/>
  <c r="C56" i="4"/>
  <c r="D56" i="4"/>
  <c r="E56" i="4"/>
  <c r="A57" i="4"/>
  <c r="B57" i="4"/>
  <c r="C57" i="4"/>
  <c r="D57" i="4"/>
  <c r="E57" i="4"/>
  <c r="A58" i="4"/>
  <c r="B58" i="4"/>
  <c r="C58" i="4"/>
  <c r="A59" i="4"/>
  <c r="B59" i="4"/>
  <c r="C59" i="4"/>
  <c r="D59" i="4"/>
  <c r="E59" i="4"/>
  <c r="A60" i="4"/>
  <c r="B60" i="4"/>
  <c r="C60" i="4"/>
  <c r="D60" i="4"/>
  <c r="E60" i="4"/>
  <c r="A61" i="4"/>
  <c r="B61" i="4"/>
  <c r="C61" i="4"/>
  <c r="A62" i="4"/>
  <c r="B62" i="4"/>
  <c r="C62" i="4"/>
  <c r="A63" i="4"/>
  <c r="B63" i="4"/>
  <c r="C63" i="4"/>
  <c r="D63" i="4"/>
  <c r="E63" i="4"/>
  <c r="A64" i="4"/>
  <c r="B64" i="4"/>
  <c r="C64" i="4"/>
  <c r="D64" i="4"/>
  <c r="E64" i="4"/>
  <c r="A65" i="4"/>
  <c r="B65" i="4"/>
  <c r="C65" i="4"/>
  <c r="D65" i="4"/>
  <c r="E65" i="4"/>
  <c r="A66" i="4"/>
  <c r="B66" i="4"/>
  <c r="C66" i="4"/>
  <c r="D66" i="4"/>
  <c r="E66" i="4"/>
  <c r="A67" i="4"/>
  <c r="B67" i="4"/>
  <c r="C67" i="4"/>
  <c r="D67" i="4"/>
  <c r="E67" i="4"/>
  <c r="A68" i="4"/>
  <c r="B68" i="4"/>
  <c r="C68" i="4"/>
  <c r="A69" i="4"/>
  <c r="B69" i="4"/>
  <c r="C69" i="4"/>
  <c r="A70" i="4"/>
  <c r="B70" i="4"/>
  <c r="C70" i="4"/>
  <c r="D70" i="4"/>
  <c r="E70" i="4"/>
  <c r="A71" i="4"/>
  <c r="B71" i="4"/>
  <c r="C71" i="4"/>
  <c r="D71" i="4"/>
  <c r="E71" i="4"/>
  <c r="A72" i="4"/>
  <c r="B72" i="4"/>
  <c r="C72" i="4"/>
  <c r="D72" i="4"/>
  <c r="E72" i="4"/>
  <c r="A73" i="4"/>
  <c r="B73" i="4"/>
  <c r="C73" i="4"/>
  <c r="D73" i="4"/>
  <c r="E73" i="4"/>
  <c r="A74" i="4"/>
  <c r="B74" i="4"/>
  <c r="C74" i="4"/>
  <c r="D74" i="4"/>
  <c r="E74" i="4"/>
  <c r="A75" i="4"/>
  <c r="B75" i="4"/>
  <c r="C75" i="4"/>
  <c r="D75" i="4"/>
  <c r="E75" i="4"/>
  <c r="A76" i="4"/>
  <c r="B76" i="4"/>
  <c r="C76" i="4"/>
  <c r="D76" i="4"/>
  <c r="E76" i="4"/>
  <c r="A77" i="4"/>
  <c r="B77" i="4"/>
  <c r="C77" i="4"/>
  <c r="A78" i="4"/>
  <c r="B78" i="4"/>
  <c r="C78" i="4"/>
  <c r="D78" i="4"/>
  <c r="E78" i="4"/>
  <c r="A79" i="4"/>
  <c r="B79" i="4"/>
  <c r="C79" i="4"/>
  <c r="D79" i="4"/>
  <c r="E79" i="4"/>
  <c r="A80" i="4"/>
  <c r="B80" i="4"/>
  <c r="C80" i="4"/>
  <c r="D80" i="4"/>
  <c r="E80" i="4"/>
  <c r="A81" i="4"/>
  <c r="B81" i="4"/>
  <c r="C81" i="4"/>
  <c r="D81" i="4"/>
  <c r="E81" i="4"/>
  <c r="A82" i="4"/>
  <c r="B82" i="4"/>
  <c r="C82" i="4"/>
  <c r="D82" i="4"/>
  <c r="E82" i="4"/>
  <c r="A83" i="4"/>
  <c r="B83" i="4"/>
  <c r="C83" i="4"/>
  <c r="A84" i="4"/>
  <c r="B84" i="4"/>
  <c r="C84" i="4"/>
  <c r="A85" i="4"/>
  <c r="B85" i="4"/>
  <c r="C85" i="4"/>
  <c r="D85" i="4"/>
  <c r="E85" i="4"/>
  <c r="A86" i="4"/>
  <c r="B86" i="4"/>
  <c r="C86" i="4"/>
  <c r="D86" i="4"/>
  <c r="E86" i="4"/>
  <c r="A87" i="4"/>
  <c r="B87" i="4"/>
  <c r="C87" i="4"/>
  <c r="A88" i="4"/>
  <c r="B88" i="4"/>
  <c r="C88" i="4"/>
  <c r="A89" i="4"/>
  <c r="B89" i="4"/>
  <c r="C89" i="4"/>
  <c r="D89" i="4"/>
  <c r="E89" i="4"/>
  <c r="A90" i="4"/>
  <c r="B90" i="4"/>
  <c r="C90" i="4"/>
  <c r="D90" i="4"/>
  <c r="E90" i="4"/>
  <c r="A91" i="4"/>
  <c r="B91" i="4"/>
  <c r="C91" i="4"/>
  <c r="D91" i="4"/>
  <c r="E91" i="4"/>
  <c r="A92" i="4"/>
  <c r="B92" i="4"/>
  <c r="C92" i="4"/>
  <c r="D92" i="4"/>
  <c r="E92" i="4"/>
  <c r="A93" i="4"/>
  <c r="B93" i="4"/>
  <c r="C93" i="4"/>
  <c r="A94" i="4"/>
  <c r="B94" i="4"/>
  <c r="C94" i="4"/>
  <c r="D94" i="4"/>
  <c r="E94" i="4"/>
  <c r="A95" i="4"/>
  <c r="B95" i="4"/>
  <c r="C95" i="4"/>
  <c r="D95" i="4"/>
  <c r="E95" i="4"/>
  <c r="A96" i="4"/>
  <c r="B96" i="4"/>
  <c r="C96" i="4"/>
  <c r="D96" i="4"/>
  <c r="E96" i="4"/>
  <c r="A97" i="4"/>
  <c r="B97" i="4"/>
  <c r="C97" i="4"/>
  <c r="D97" i="4"/>
  <c r="E97" i="4"/>
  <c r="A98" i="4"/>
  <c r="B98" i="4"/>
  <c r="C98" i="4"/>
  <c r="A99" i="4"/>
  <c r="B99" i="4"/>
  <c r="C99" i="4"/>
  <c r="D99" i="4"/>
  <c r="E99" i="4"/>
  <c r="A100" i="4"/>
  <c r="B100" i="4"/>
  <c r="C100" i="4"/>
  <c r="D100" i="4"/>
  <c r="E100" i="4"/>
  <c r="A101" i="4"/>
  <c r="B101" i="4"/>
  <c r="C101" i="4"/>
  <c r="D101" i="4"/>
  <c r="E101" i="4"/>
  <c r="A102" i="4"/>
  <c r="B102" i="4"/>
  <c r="C102" i="4"/>
  <c r="D102" i="4"/>
  <c r="E102" i="4"/>
  <c r="A103" i="4"/>
  <c r="B103" i="4"/>
  <c r="C103" i="4"/>
  <c r="D103" i="4"/>
  <c r="E103" i="4"/>
  <c r="A104" i="4"/>
  <c r="B104" i="4"/>
  <c r="C104" i="4"/>
  <c r="D104" i="4"/>
  <c r="E104" i="4"/>
  <c r="A105" i="4"/>
  <c r="B105" i="4"/>
  <c r="C105" i="4"/>
  <c r="A106" i="4"/>
  <c r="B106" i="4"/>
  <c r="C106" i="4"/>
  <c r="D106" i="4"/>
  <c r="E106" i="4"/>
  <c r="A107" i="4"/>
  <c r="B107" i="4"/>
  <c r="C107" i="4"/>
  <c r="A108" i="4"/>
  <c r="B108" i="4"/>
  <c r="C108" i="4"/>
  <c r="D108" i="4"/>
  <c r="E108" i="4"/>
  <c r="A109" i="4"/>
  <c r="B109" i="4"/>
  <c r="C109" i="4"/>
  <c r="D109" i="4"/>
  <c r="E109" i="4"/>
  <c r="A110" i="4"/>
  <c r="B110" i="4"/>
  <c r="C110" i="4"/>
  <c r="D110" i="4"/>
  <c r="E110" i="4"/>
  <c r="A111" i="4"/>
  <c r="B111" i="4"/>
  <c r="C111" i="4"/>
  <c r="D111" i="4"/>
  <c r="E111" i="4"/>
  <c r="A112" i="4"/>
  <c r="B112" i="4"/>
  <c r="C112" i="4"/>
  <c r="A113" i="4"/>
  <c r="B113" i="4"/>
  <c r="C113" i="4"/>
  <c r="A114" i="4"/>
  <c r="B114" i="4"/>
  <c r="C114" i="4"/>
  <c r="D114" i="4"/>
  <c r="E114" i="4"/>
  <c r="A115" i="4"/>
  <c r="B115" i="4"/>
  <c r="C115" i="4"/>
  <c r="D115" i="4"/>
  <c r="E115" i="4"/>
  <c r="A116" i="4"/>
  <c r="B116" i="4"/>
  <c r="C116" i="4"/>
  <c r="D116" i="4"/>
  <c r="E116" i="4"/>
  <c r="A117" i="4"/>
  <c r="B117" i="4"/>
  <c r="C117" i="4"/>
  <c r="D117" i="4"/>
  <c r="E117" i="4"/>
  <c r="A118" i="4"/>
  <c r="B118" i="4"/>
  <c r="C118" i="4"/>
  <c r="D118" i="4"/>
  <c r="E118" i="4"/>
  <c r="A119" i="4"/>
  <c r="B119" i="4"/>
  <c r="C119" i="4"/>
  <c r="D119" i="4"/>
  <c r="E119" i="4"/>
  <c r="A120" i="4"/>
  <c r="B120" i="4"/>
  <c r="C120" i="4"/>
  <c r="A121" i="4"/>
  <c r="B121" i="4"/>
  <c r="C121" i="4"/>
  <c r="D121" i="4"/>
  <c r="E121" i="4"/>
  <c r="A122" i="4"/>
  <c r="B122" i="4"/>
  <c r="C122" i="4"/>
  <c r="D122" i="4"/>
  <c r="E122" i="4"/>
  <c r="A123" i="4"/>
  <c r="B123" i="4"/>
  <c r="C123" i="4"/>
  <c r="D123" i="4"/>
  <c r="E123" i="4"/>
  <c r="A124" i="4"/>
  <c r="B124" i="4"/>
  <c r="C124" i="4"/>
  <c r="A125" i="4"/>
  <c r="B125" i="4"/>
  <c r="C125" i="4"/>
  <c r="D125" i="4"/>
  <c r="E125" i="4"/>
  <c r="A126" i="4"/>
  <c r="B126" i="4"/>
  <c r="C126" i="4"/>
  <c r="D126" i="4"/>
  <c r="E126" i="4"/>
  <c r="A127" i="4"/>
  <c r="B127" i="4"/>
  <c r="C127" i="4"/>
  <c r="D127" i="4"/>
  <c r="E127" i="4"/>
  <c r="A128" i="4"/>
  <c r="B128" i="4"/>
  <c r="C128" i="4"/>
  <c r="D128" i="4"/>
  <c r="E128" i="4"/>
  <c r="A129" i="4"/>
  <c r="B129" i="4"/>
  <c r="C129" i="4"/>
  <c r="D129" i="4"/>
  <c r="E129" i="4"/>
  <c r="A130" i="4"/>
  <c r="B130" i="4"/>
  <c r="C130" i="4"/>
  <c r="D130" i="4"/>
  <c r="E130" i="4"/>
  <c r="A131" i="4"/>
  <c r="B131" i="4"/>
  <c r="C131" i="4"/>
  <c r="D131" i="4"/>
  <c r="E131" i="4"/>
  <c r="A132" i="4"/>
  <c r="B132" i="4"/>
  <c r="C132" i="4"/>
  <c r="A133" i="4"/>
  <c r="B133" i="4"/>
  <c r="C133" i="4"/>
  <c r="D133" i="4"/>
  <c r="E133" i="4"/>
  <c r="A134" i="4"/>
  <c r="B134" i="4"/>
  <c r="C134" i="4"/>
  <c r="D134" i="4"/>
  <c r="E134" i="4"/>
  <c r="A135" i="4"/>
  <c r="B135" i="4"/>
  <c r="C135" i="4"/>
  <c r="D135" i="4"/>
  <c r="E135" i="4"/>
  <c r="A136" i="4"/>
  <c r="B136" i="4"/>
  <c r="C136" i="4"/>
  <c r="A137" i="4"/>
  <c r="B137" i="4"/>
  <c r="C137" i="4"/>
  <c r="D137" i="4"/>
  <c r="E137" i="4"/>
  <c r="A138" i="4"/>
  <c r="B138" i="4"/>
  <c r="C138" i="4"/>
  <c r="D138" i="4"/>
  <c r="E138" i="4"/>
  <c r="A139" i="4"/>
  <c r="B139" i="4"/>
  <c r="C139" i="4"/>
  <c r="D139" i="4"/>
  <c r="E139" i="4"/>
  <c r="A140" i="4"/>
  <c r="B140" i="4"/>
  <c r="C140" i="4"/>
  <c r="D140" i="4"/>
  <c r="E140" i="4"/>
  <c r="A141" i="4"/>
  <c r="B141" i="4"/>
  <c r="C141" i="4"/>
  <c r="D141" i="4"/>
  <c r="E141" i="4"/>
  <c r="A142" i="4"/>
  <c r="B142" i="4"/>
  <c r="C142" i="4"/>
  <c r="D142" i="4"/>
  <c r="E142" i="4"/>
  <c r="A143" i="4"/>
  <c r="B143" i="4"/>
  <c r="C143" i="4"/>
  <c r="D143" i="4"/>
  <c r="E143" i="4"/>
  <c r="A144" i="4"/>
  <c r="B144" i="4"/>
  <c r="C144" i="4"/>
  <c r="D144" i="4"/>
  <c r="E144" i="4"/>
  <c r="A145" i="4"/>
  <c r="B145" i="4"/>
  <c r="C145" i="4"/>
  <c r="D145" i="4"/>
  <c r="E145" i="4"/>
  <c r="A146" i="4"/>
  <c r="B146" i="4"/>
  <c r="C146" i="4"/>
  <c r="A147" i="4"/>
  <c r="B147" i="4"/>
  <c r="C147" i="4"/>
  <c r="D147" i="4"/>
  <c r="E147" i="4"/>
  <c r="A148" i="4"/>
  <c r="B148" i="4"/>
  <c r="C148" i="4"/>
  <c r="D148" i="4"/>
  <c r="E148" i="4"/>
  <c r="A149" i="4"/>
  <c r="B149" i="4"/>
  <c r="C149" i="4"/>
  <c r="A150" i="4"/>
  <c r="B150" i="4"/>
  <c r="C150" i="4"/>
  <c r="A151" i="4"/>
  <c r="B151" i="4"/>
  <c r="C151" i="4"/>
  <c r="D151" i="4"/>
  <c r="E151" i="4"/>
  <c r="A152" i="4"/>
  <c r="B152" i="4"/>
  <c r="C152" i="4"/>
  <c r="D152" i="4"/>
  <c r="E152" i="4"/>
  <c r="A153" i="4"/>
  <c r="B153" i="4"/>
  <c r="C153" i="4"/>
  <c r="D153" i="4"/>
  <c r="E153" i="4"/>
  <c r="A154" i="4"/>
  <c r="B154" i="4"/>
  <c r="C154" i="4"/>
  <c r="D154" i="4"/>
  <c r="E154" i="4"/>
  <c r="A155" i="4"/>
  <c r="B155" i="4"/>
  <c r="C155" i="4"/>
  <c r="D155" i="4"/>
  <c r="E155" i="4"/>
  <c r="A156" i="4"/>
  <c r="B156" i="4"/>
  <c r="C156" i="4"/>
  <c r="D156" i="4"/>
  <c r="E156" i="4"/>
  <c r="A157" i="4"/>
  <c r="B157" i="4"/>
  <c r="C157" i="4"/>
  <c r="D157" i="4"/>
  <c r="E157" i="4"/>
  <c r="A158" i="4"/>
  <c r="B158" i="4"/>
  <c r="C158" i="4"/>
  <c r="A159" i="4"/>
  <c r="B159" i="4"/>
  <c r="C159" i="4"/>
  <c r="D159" i="4"/>
  <c r="E159" i="4"/>
  <c r="A160" i="4"/>
  <c r="B160" i="4"/>
  <c r="C160" i="4"/>
  <c r="D160" i="4"/>
  <c r="E160" i="4"/>
  <c r="A161" i="4"/>
  <c r="B161" i="4"/>
  <c r="C161" i="4"/>
  <c r="D161" i="4"/>
  <c r="E161" i="4"/>
  <c r="A162" i="4"/>
  <c r="B162" i="4"/>
  <c r="C162" i="4"/>
  <c r="D162" i="4"/>
  <c r="E162" i="4"/>
  <c r="A163" i="4"/>
  <c r="B163" i="4"/>
  <c r="C163" i="4"/>
  <c r="D163" i="4"/>
  <c r="E163" i="4"/>
  <c r="A164" i="4"/>
  <c r="B164" i="4"/>
  <c r="C164" i="4"/>
  <c r="D164" i="4"/>
  <c r="E164" i="4"/>
  <c r="A165" i="4"/>
  <c r="B165" i="4"/>
  <c r="C165" i="4"/>
  <c r="D165" i="4"/>
  <c r="E165" i="4"/>
  <c r="A166" i="4"/>
  <c r="B166" i="4"/>
  <c r="C166" i="4"/>
  <c r="D166" i="4"/>
  <c r="E166" i="4"/>
  <c r="A167" i="4"/>
  <c r="B167" i="4"/>
  <c r="C167" i="4"/>
  <c r="A168" i="4"/>
  <c r="B168" i="4"/>
  <c r="C168" i="4"/>
  <c r="D168" i="4"/>
  <c r="E168" i="4"/>
  <c r="A169" i="4"/>
  <c r="B169" i="4"/>
  <c r="C169" i="4"/>
  <c r="D169" i="4"/>
  <c r="E169" i="4"/>
  <c r="A170" i="4"/>
  <c r="B170" i="4"/>
  <c r="C170" i="4"/>
  <c r="D170" i="4"/>
  <c r="E170" i="4"/>
  <c r="A171" i="4"/>
  <c r="B171" i="4"/>
  <c r="C171" i="4"/>
  <c r="D171" i="4"/>
  <c r="E171" i="4"/>
  <c r="A172" i="4"/>
  <c r="B172" i="4"/>
  <c r="C172" i="4"/>
  <c r="A173" i="4"/>
  <c r="B173" i="4"/>
  <c r="C173" i="4"/>
  <c r="D173" i="4"/>
  <c r="E173" i="4"/>
  <c r="A174" i="4"/>
  <c r="B174" i="4"/>
  <c r="C174" i="4"/>
  <c r="D174" i="4"/>
  <c r="E174" i="4"/>
  <c r="A175" i="4"/>
  <c r="B175" i="4"/>
  <c r="C175" i="4"/>
  <c r="D175" i="4"/>
  <c r="E175" i="4"/>
  <c r="A176" i="4"/>
  <c r="B176" i="4"/>
  <c r="C176" i="4"/>
  <c r="D176" i="4"/>
  <c r="E176" i="4"/>
  <c r="A177" i="4"/>
  <c r="B177" i="4"/>
  <c r="C177" i="4"/>
  <c r="D177" i="4"/>
  <c r="E177" i="4"/>
  <c r="A178" i="4"/>
  <c r="B178" i="4"/>
  <c r="C178" i="4"/>
  <c r="A179" i="4"/>
  <c r="B179" i="4"/>
  <c r="C179" i="4"/>
  <c r="D179" i="4"/>
  <c r="E179" i="4"/>
  <c r="A180" i="4"/>
  <c r="B180" i="4"/>
  <c r="C180" i="4"/>
  <c r="D180" i="4"/>
  <c r="E180" i="4"/>
  <c r="A181" i="4"/>
  <c r="B181" i="4"/>
  <c r="C181" i="4"/>
  <c r="D181" i="4"/>
  <c r="E181" i="4"/>
  <c r="A182" i="4"/>
  <c r="B182" i="4"/>
  <c r="C182" i="4"/>
  <c r="D182" i="4"/>
  <c r="E182" i="4"/>
  <c r="A183" i="4"/>
  <c r="B183" i="4"/>
  <c r="C183" i="4"/>
  <c r="D183" i="4"/>
  <c r="E183" i="4"/>
  <c r="A184" i="4"/>
  <c r="B184" i="4"/>
  <c r="C184" i="4"/>
  <c r="D184" i="4"/>
  <c r="E184" i="4"/>
  <c r="A185" i="4"/>
  <c r="B185" i="4"/>
  <c r="C185" i="4"/>
  <c r="D185" i="4"/>
  <c r="E185" i="4"/>
  <c r="A186" i="4"/>
  <c r="B186" i="4"/>
  <c r="C186" i="4"/>
  <c r="D186" i="4"/>
  <c r="E186" i="4"/>
  <c r="A187" i="4"/>
  <c r="B187" i="4"/>
  <c r="C187" i="4"/>
  <c r="D187" i="4"/>
  <c r="E187" i="4"/>
  <c r="A188" i="4"/>
  <c r="B188" i="4"/>
  <c r="C188" i="4"/>
  <c r="D188" i="4"/>
  <c r="E188" i="4"/>
  <c r="A189" i="4"/>
  <c r="B189" i="4"/>
  <c r="C189" i="4"/>
  <c r="D189" i="4"/>
  <c r="E189" i="4"/>
  <c r="A190" i="4"/>
  <c r="B190" i="4"/>
  <c r="C190" i="4"/>
  <c r="D190" i="4"/>
  <c r="E190" i="4"/>
  <c r="A191" i="4"/>
  <c r="B191" i="4"/>
  <c r="C191" i="4"/>
  <c r="D191" i="4"/>
  <c r="E191" i="4"/>
  <c r="A192" i="4"/>
  <c r="B192" i="4"/>
  <c r="C192" i="4"/>
  <c r="D192" i="4"/>
  <c r="E192" i="4"/>
  <c r="A193" i="4"/>
  <c r="B193" i="4"/>
  <c r="C193" i="4"/>
  <c r="D193" i="4"/>
  <c r="E193" i="4"/>
  <c r="A194" i="4"/>
  <c r="B194" i="4"/>
  <c r="C194" i="4"/>
  <c r="D194" i="4"/>
  <c r="E194" i="4"/>
  <c r="A195" i="4"/>
  <c r="B195" i="4"/>
  <c r="C195" i="4"/>
  <c r="A196" i="4"/>
  <c r="B196" i="4"/>
  <c r="C196" i="4"/>
  <c r="D196" i="4"/>
  <c r="E196" i="4"/>
  <c r="A197" i="4"/>
  <c r="B197" i="4"/>
  <c r="C197" i="4"/>
  <c r="D197" i="4"/>
  <c r="E197" i="4"/>
  <c r="A198" i="4"/>
  <c r="B198" i="4"/>
  <c r="C198" i="4"/>
  <c r="D198" i="4"/>
  <c r="E198" i="4"/>
  <c r="A199" i="4"/>
  <c r="B199" i="4"/>
  <c r="C199" i="4"/>
  <c r="D199" i="4"/>
  <c r="E199" i="4"/>
  <c r="A200" i="4"/>
  <c r="B200" i="4"/>
  <c r="C200" i="4"/>
  <c r="D200" i="4"/>
  <c r="E200" i="4"/>
  <c r="A201" i="4"/>
  <c r="B201" i="4"/>
  <c r="C201" i="4"/>
  <c r="A202" i="4"/>
  <c r="B202" i="4"/>
  <c r="C202" i="4"/>
  <c r="D202" i="4"/>
  <c r="E202" i="4"/>
  <c r="A203" i="4"/>
  <c r="B203" i="4"/>
  <c r="C203" i="4"/>
  <c r="D203" i="4"/>
  <c r="E203" i="4"/>
  <c r="A204" i="4"/>
  <c r="B204" i="4"/>
  <c r="C204" i="4"/>
  <c r="D204" i="4"/>
  <c r="E204" i="4"/>
  <c r="A205" i="4"/>
  <c r="B205" i="4"/>
  <c r="C205" i="4"/>
  <c r="D205" i="4"/>
  <c r="E205" i="4"/>
  <c r="A206" i="4"/>
  <c r="B206" i="4"/>
  <c r="C206" i="4"/>
  <c r="D206" i="4"/>
  <c r="E206" i="4"/>
  <c r="A207" i="4"/>
  <c r="B207" i="4"/>
  <c r="C207" i="4"/>
  <c r="D207" i="4"/>
  <c r="E207" i="4"/>
  <c r="A208" i="4"/>
  <c r="B208" i="4"/>
  <c r="C208" i="4"/>
  <c r="D208" i="4"/>
  <c r="E208" i="4"/>
  <c r="A209" i="4"/>
  <c r="B209" i="4"/>
  <c r="C209" i="4"/>
  <c r="A210" i="4"/>
  <c r="B210" i="4"/>
  <c r="C210" i="4"/>
  <c r="D210" i="4"/>
  <c r="E210" i="4"/>
  <c r="A211" i="4"/>
  <c r="B211" i="4"/>
  <c r="C211" i="4"/>
  <c r="D211" i="4"/>
  <c r="E211" i="4"/>
  <c r="A212" i="4"/>
  <c r="B212" i="4"/>
  <c r="C212" i="4"/>
  <c r="D212" i="4"/>
  <c r="E212" i="4"/>
  <c r="A213" i="4"/>
  <c r="B213" i="4"/>
  <c r="C213" i="4"/>
  <c r="A214" i="4"/>
  <c r="B214" i="4"/>
  <c r="C214" i="4"/>
  <c r="A215" i="4"/>
  <c r="B215" i="4"/>
  <c r="C215" i="4"/>
  <c r="D215" i="4"/>
  <c r="E215" i="4"/>
  <c r="A216" i="4"/>
  <c r="B216" i="4"/>
  <c r="C216" i="4"/>
  <c r="D216" i="4"/>
  <c r="E216" i="4"/>
  <c r="A217" i="4"/>
  <c r="B217" i="4"/>
  <c r="C217" i="4"/>
  <c r="D217" i="4"/>
  <c r="E217" i="4"/>
  <c r="A218" i="4"/>
  <c r="B218" i="4"/>
  <c r="C218" i="4"/>
  <c r="A219" i="4"/>
  <c r="B219" i="4"/>
  <c r="C219" i="4"/>
  <c r="A220" i="4"/>
  <c r="B220" i="4"/>
  <c r="C220" i="4"/>
  <c r="D220" i="4"/>
  <c r="E220" i="4"/>
  <c r="A221" i="4"/>
  <c r="B221" i="4"/>
  <c r="C221" i="4"/>
  <c r="D221" i="4"/>
  <c r="E221" i="4"/>
  <c r="A222" i="4"/>
  <c r="B222" i="4"/>
  <c r="C222" i="4"/>
  <c r="D222" i="4"/>
  <c r="E222" i="4"/>
  <c r="A223" i="4"/>
  <c r="B223" i="4"/>
  <c r="C223" i="4"/>
  <c r="D223" i="4"/>
  <c r="E223" i="4"/>
  <c r="A224" i="4"/>
  <c r="B224" i="4"/>
  <c r="C224" i="4"/>
  <c r="D224" i="4"/>
  <c r="E224" i="4"/>
  <c r="A225" i="4"/>
  <c r="B225" i="4"/>
  <c r="C225" i="4"/>
  <c r="D225" i="4"/>
  <c r="E225" i="4"/>
  <c r="A226" i="4"/>
  <c r="B226" i="4"/>
  <c r="C226" i="4"/>
  <c r="D226" i="4"/>
  <c r="E226" i="4"/>
  <c r="A227" i="4"/>
  <c r="B227" i="4"/>
  <c r="C227" i="4"/>
  <c r="D227" i="4"/>
  <c r="E227" i="4"/>
  <c r="A228" i="4"/>
  <c r="B228" i="4"/>
  <c r="C228" i="4"/>
  <c r="A229" i="4"/>
  <c r="B229" i="4"/>
  <c r="C229" i="4"/>
  <c r="D229" i="4"/>
  <c r="E229" i="4"/>
  <c r="A230" i="4"/>
  <c r="B230" i="4"/>
  <c r="C230" i="4"/>
  <c r="D230" i="4"/>
  <c r="E230" i="4"/>
  <c r="A231" i="4"/>
  <c r="B231" i="4"/>
  <c r="C231" i="4"/>
  <c r="D231" i="4"/>
  <c r="E231" i="4"/>
  <c r="A232" i="4"/>
  <c r="B232" i="4"/>
  <c r="C232" i="4"/>
  <c r="D232" i="4"/>
  <c r="E232" i="4"/>
  <c r="A233" i="4"/>
  <c r="B233" i="4"/>
  <c r="C233" i="4"/>
  <c r="D233" i="4"/>
  <c r="E233" i="4"/>
  <c r="A234" i="4"/>
  <c r="B234" i="4"/>
  <c r="C234" i="4"/>
  <c r="D234" i="4"/>
  <c r="E234" i="4"/>
  <c r="A235" i="4"/>
  <c r="B235" i="4"/>
  <c r="C235" i="4"/>
  <c r="D235" i="4"/>
  <c r="E235" i="4"/>
  <c r="A236" i="4"/>
  <c r="B236" i="4"/>
  <c r="C236" i="4"/>
  <c r="D236" i="4"/>
  <c r="E236" i="4"/>
  <c r="A237" i="4"/>
  <c r="B237" i="4"/>
  <c r="C237" i="4"/>
  <c r="D237" i="4"/>
  <c r="E237" i="4"/>
  <c r="A238" i="4"/>
  <c r="B238" i="4"/>
  <c r="C238" i="4"/>
  <c r="A239" i="4"/>
  <c r="B239" i="4"/>
  <c r="C239" i="4"/>
  <c r="D239" i="4"/>
  <c r="E239" i="4"/>
  <c r="A240" i="4"/>
  <c r="B240" i="4"/>
  <c r="C240" i="4"/>
  <c r="D240" i="4"/>
  <c r="E240" i="4"/>
  <c r="A241" i="4"/>
  <c r="B241" i="4"/>
  <c r="C241" i="4"/>
  <c r="A242" i="4"/>
  <c r="B242" i="4"/>
  <c r="C242" i="4"/>
  <c r="A243" i="4"/>
  <c r="B243" i="4"/>
  <c r="C243" i="4"/>
  <c r="D243" i="4"/>
  <c r="E243" i="4"/>
  <c r="A244" i="4"/>
  <c r="B244" i="4"/>
  <c r="C244" i="4"/>
  <c r="D244" i="4"/>
  <c r="E244" i="4"/>
  <c r="A245" i="4"/>
  <c r="B245" i="4"/>
  <c r="C245" i="4"/>
  <c r="D245" i="4"/>
  <c r="E245" i="4"/>
  <c r="A246" i="4"/>
  <c r="B246" i="4"/>
  <c r="C246" i="4"/>
  <c r="D246" i="4"/>
  <c r="E246" i="4"/>
  <c r="A247" i="4"/>
  <c r="B247" i="4"/>
  <c r="C247" i="4"/>
  <c r="D247" i="4"/>
  <c r="E247" i="4"/>
  <c r="A248" i="4"/>
  <c r="B248" i="4"/>
  <c r="C248" i="4"/>
  <c r="D248" i="4"/>
  <c r="E248" i="4"/>
  <c r="A249" i="4"/>
  <c r="B249" i="4"/>
  <c r="C249" i="4"/>
  <c r="D249" i="4"/>
  <c r="E249" i="4"/>
  <c r="A250" i="4"/>
  <c r="B250" i="4"/>
  <c r="C250" i="4"/>
  <c r="D250" i="4"/>
  <c r="E250" i="4"/>
  <c r="A251" i="4"/>
  <c r="B251" i="4"/>
  <c r="C251" i="4"/>
  <c r="D251" i="4"/>
  <c r="E251" i="4"/>
  <c r="A252" i="4"/>
  <c r="B252" i="4"/>
  <c r="C252" i="4"/>
  <c r="D252" i="4"/>
  <c r="E252" i="4"/>
  <c r="A253" i="4"/>
  <c r="B253" i="4"/>
  <c r="C253" i="4"/>
  <c r="D253" i="4"/>
  <c r="E253" i="4"/>
  <c r="A254" i="4"/>
  <c r="B254" i="4"/>
  <c r="C254" i="4"/>
  <c r="D254" i="4"/>
  <c r="E254" i="4"/>
  <c r="A255" i="4"/>
  <c r="B255" i="4"/>
  <c r="C255" i="4"/>
  <c r="D255" i="4"/>
  <c r="E255" i="4"/>
  <c r="A256" i="4"/>
  <c r="B256" i="4"/>
  <c r="C256" i="4"/>
  <c r="D256" i="4"/>
  <c r="E256" i="4"/>
  <c r="A257" i="4"/>
  <c r="B257" i="4"/>
  <c r="C257" i="4"/>
  <c r="D257" i="4"/>
  <c r="E257" i="4"/>
  <c r="A258" i="4"/>
  <c r="B258" i="4"/>
  <c r="C258" i="4"/>
  <c r="D258" i="4"/>
  <c r="E258" i="4"/>
  <c r="A259" i="4"/>
  <c r="B259" i="4"/>
  <c r="C259" i="4"/>
  <c r="D259" i="4"/>
  <c r="E259" i="4"/>
  <c r="A260" i="4"/>
  <c r="B260" i="4"/>
  <c r="C260" i="4"/>
  <c r="D260" i="4"/>
  <c r="E260" i="4"/>
  <c r="A261" i="4"/>
  <c r="B261" i="4"/>
  <c r="C261" i="4"/>
  <c r="D261" i="4"/>
  <c r="E261" i="4"/>
  <c r="A262" i="4"/>
  <c r="B262" i="4"/>
  <c r="C262" i="4"/>
  <c r="D262" i="4"/>
  <c r="E262" i="4"/>
  <c r="A263" i="4"/>
  <c r="B263" i="4"/>
  <c r="C263" i="4"/>
  <c r="D263" i="4"/>
  <c r="E263" i="4"/>
  <c r="A264" i="4"/>
  <c r="B264" i="4"/>
  <c r="C264" i="4"/>
  <c r="D264" i="4"/>
  <c r="E264" i="4"/>
  <c r="A265" i="4"/>
  <c r="B265" i="4"/>
  <c r="C265" i="4"/>
  <c r="A266" i="4"/>
  <c r="B266" i="4"/>
  <c r="C266" i="4"/>
  <c r="D266" i="4"/>
  <c r="E266" i="4"/>
  <c r="A267" i="4"/>
  <c r="B267" i="4"/>
  <c r="C267" i="4"/>
  <c r="D267" i="4"/>
  <c r="E267" i="4"/>
  <c r="A268" i="4"/>
  <c r="B268" i="4"/>
  <c r="C268" i="4"/>
  <c r="D268" i="4"/>
  <c r="E268" i="4"/>
  <c r="A269" i="4"/>
  <c r="B269" i="4"/>
  <c r="C269" i="4"/>
  <c r="A270" i="4"/>
  <c r="B270" i="4"/>
  <c r="C270" i="4"/>
  <c r="A271" i="4"/>
  <c r="B271" i="4"/>
  <c r="C271" i="4"/>
  <c r="D271" i="4"/>
  <c r="E271" i="4"/>
  <c r="A272" i="4"/>
  <c r="B272" i="4"/>
  <c r="C272" i="4"/>
  <c r="D272" i="4"/>
  <c r="E272" i="4"/>
  <c r="A273" i="4"/>
  <c r="B273" i="4"/>
  <c r="C273" i="4"/>
  <c r="D273" i="4"/>
  <c r="E273" i="4"/>
  <c r="A274" i="4"/>
  <c r="B274" i="4"/>
  <c r="C274" i="4"/>
  <c r="D274" i="4"/>
  <c r="E274" i="4"/>
  <c r="A275" i="4"/>
  <c r="B275" i="4"/>
  <c r="C275" i="4"/>
  <c r="D275" i="4"/>
  <c r="E275" i="4"/>
  <c r="I13" i="12"/>
  <c r="E9" i="12"/>
  <c r="D9" i="12"/>
  <c r="B9" i="12"/>
  <c r="G237" i="12"/>
  <c r="G236" i="12"/>
  <c r="B236" i="12"/>
  <c r="G235" i="12"/>
  <c r="B233" i="12"/>
  <c r="B12" i="12"/>
  <c r="C9" i="12"/>
  <c r="H8" i="12"/>
  <c r="I36" i="9"/>
  <c r="J36" i="9"/>
  <c r="K36" i="9"/>
  <c r="L36" i="9"/>
  <c r="M36" i="9"/>
  <c r="N36" i="9"/>
  <c r="O36" i="9"/>
  <c r="P36" i="9"/>
  <c r="Q36" i="9"/>
  <c r="R36" i="9"/>
  <c r="S36" i="9"/>
  <c r="H36" i="9"/>
  <c r="F40" i="9"/>
  <c r="B9" i="1"/>
  <c r="A26" i="9"/>
  <c r="A25" i="9"/>
  <c r="A24" i="9"/>
  <c r="A23" i="9"/>
  <c r="A22" i="9"/>
  <c r="A21" i="9"/>
  <c r="A20" i="9"/>
  <c r="A19" i="9"/>
  <c r="A18" i="9"/>
  <c r="A17" i="9"/>
  <c r="A16" i="9"/>
  <c r="A15" i="9"/>
  <c r="A14" i="9"/>
  <c r="A13" i="9"/>
  <c r="E54" i="11"/>
  <c r="E53" i="11"/>
  <c r="E52" i="11"/>
  <c r="A50" i="11"/>
  <c r="A53" i="11"/>
  <c r="G5" i="11"/>
  <c r="B5" i="11"/>
  <c r="A5" i="11"/>
  <c r="G19" i="11"/>
  <c r="G31" i="11"/>
  <c r="G38" i="11"/>
  <c r="G42" i="11"/>
  <c r="G43" i="11"/>
  <c r="F19" i="11"/>
  <c r="F31" i="11"/>
  <c r="F38" i="11"/>
  <c r="F42" i="11"/>
  <c r="F43" i="11"/>
  <c r="E19" i="11"/>
  <c r="E31" i="11"/>
  <c r="E38" i="11"/>
  <c r="E42" i="11"/>
  <c r="E43" i="11"/>
  <c r="D19" i="11"/>
  <c r="D31" i="11"/>
  <c r="D38" i="11"/>
  <c r="D42" i="11"/>
  <c r="D43" i="11"/>
  <c r="H34" i="9"/>
  <c r="B13" i="4"/>
  <c r="C13" i="4"/>
  <c r="C9" i="9"/>
  <c r="A13" i="4"/>
  <c r="B48" i="9"/>
  <c r="J48" i="9"/>
  <c r="J49" i="9"/>
  <c r="J47" i="9"/>
  <c r="B45" i="9"/>
  <c r="N5" i="9"/>
  <c r="F5" i="9"/>
  <c r="D5" i="9"/>
  <c r="B5" i="9"/>
  <c r="A11" i="9"/>
  <c r="A9" i="9"/>
  <c r="I35" i="9"/>
  <c r="M35" i="9"/>
  <c r="R35" i="9"/>
  <c r="L35" i="9"/>
  <c r="A12" i="9"/>
  <c r="H38" i="9"/>
  <c r="S34" i="9"/>
  <c r="K34" i="9"/>
  <c r="Q35" i="9"/>
  <c r="Q34" i="9"/>
  <c r="J35" i="9"/>
  <c r="J34" i="9"/>
  <c r="A10" i="9"/>
  <c r="I34" i="9"/>
  <c r="I38" i="9"/>
  <c r="J38" i="9"/>
  <c r="K38" i="9"/>
  <c r="R34" i="9"/>
  <c r="M34" i="9"/>
  <c r="L34" i="9"/>
  <c r="S35" i="9"/>
  <c r="H40" i="9"/>
  <c r="I40" i="9"/>
  <c r="J40" i="9"/>
  <c r="K35" i="9"/>
  <c r="O34" i="9"/>
  <c r="H41" i="9"/>
  <c r="I41" i="9"/>
  <c r="J41" i="9"/>
  <c r="K41" i="9"/>
  <c r="L41" i="9"/>
  <c r="M41" i="9"/>
  <c r="N41" i="9"/>
  <c r="O41" i="9"/>
  <c r="P41" i="9"/>
  <c r="Q41" i="9"/>
  <c r="R41" i="9"/>
  <c r="S41" i="9"/>
  <c r="O35" i="9"/>
  <c r="N35" i="9"/>
  <c r="N34" i="9"/>
  <c r="P35" i="9"/>
  <c r="P34" i="9"/>
  <c r="H35" i="9"/>
  <c r="H39" i="9"/>
  <c r="I39" i="9"/>
  <c r="J39" i="9"/>
  <c r="K39" i="9"/>
  <c r="L39" i="9"/>
  <c r="M39" i="9"/>
  <c r="N39" i="9"/>
  <c r="O39" i="9"/>
  <c r="P39" i="9"/>
  <c r="Q39" i="9"/>
  <c r="R39" i="9"/>
  <c r="S39" i="9"/>
  <c r="L38" i="9"/>
  <c r="M38" i="9"/>
  <c r="N38" i="9"/>
  <c r="O38" i="9"/>
  <c r="P38" i="9"/>
  <c r="Q38" i="9"/>
  <c r="R38" i="9"/>
  <c r="S38" i="9"/>
  <c r="K40" i="9"/>
  <c r="L40" i="9"/>
  <c r="M40" i="9"/>
  <c r="N40" i="9"/>
  <c r="O40" i="9"/>
  <c r="P40" i="9"/>
  <c r="Q40" i="9"/>
  <c r="R40" i="9"/>
  <c r="S40" i="9"/>
  <c r="A55" i="6"/>
  <c r="K9" i="1"/>
  <c r="J9" i="1"/>
  <c r="J8" i="1"/>
  <c r="K6" i="1"/>
  <c r="J6" i="1"/>
  <c r="K5" i="1"/>
  <c r="J5" i="1"/>
  <c r="C6" i="8"/>
  <c r="B6" i="8"/>
  <c r="E21" i="8"/>
  <c r="E20" i="8"/>
  <c r="E19" i="8"/>
  <c r="B17" i="8"/>
  <c r="F283" i="4"/>
  <c r="F282" i="4"/>
  <c r="F281" i="4"/>
  <c r="B279" i="4"/>
  <c r="G291" i="1"/>
  <c r="G290" i="1"/>
  <c r="G289" i="1"/>
  <c r="B287" i="1"/>
  <c r="E9" i="1"/>
  <c r="E6" i="1"/>
  <c r="B12" i="1"/>
  <c r="C6" i="1"/>
  <c r="B6" i="1"/>
  <c r="C55" i="3"/>
  <c r="C54" i="3"/>
  <c r="C53" i="3"/>
  <c r="B8" i="3"/>
  <c r="F5" i="3"/>
  <c r="B48" i="3"/>
  <c r="D5" i="3"/>
  <c r="B5" i="3"/>
  <c r="E58" i="6"/>
  <c r="E57" i="6"/>
  <c r="F9" i="4"/>
  <c r="D9" i="4"/>
  <c r="B9" i="4"/>
  <c r="B12" i="4"/>
  <c r="B20" i="8"/>
  <c r="B290" i="1"/>
  <c r="B282" i="4"/>
  <c r="H48" i="3"/>
  <c r="D6" i="1"/>
</calcChain>
</file>

<file path=xl/sharedStrings.xml><?xml version="1.0" encoding="utf-8"?>
<sst xmlns="http://schemas.openxmlformats.org/spreadsheetml/2006/main" count="3427" uniqueCount="984">
  <si>
    <t>PO - PLANILHA ORÇAMENTÁRIA</t>
  </si>
  <si>
    <t>Orçamento Base para Licitação</t>
  </si>
  <si>
    <t>CÓDIGO</t>
  </si>
  <si>
    <t>REVISÃO</t>
  </si>
  <si>
    <t>EMPREENDIMENTO</t>
  </si>
  <si>
    <t>ENDEREÇO</t>
  </si>
  <si>
    <t>REFERENCIAS</t>
  </si>
  <si>
    <t>TIPO</t>
  </si>
  <si>
    <t>DATA BASE</t>
  </si>
  <si>
    <t>DATA</t>
  </si>
  <si>
    <t>BDI 1</t>
  </si>
  <si>
    <t>BDI 2</t>
  </si>
  <si>
    <t>BDI 3</t>
  </si>
  <si>
    <t>Empreendimento:</t>
  </si>
  <si>
    <t>Código:</t>
  </si>
  <si>
    <t>Revisão:</t>
  </si>
  <si>
    <t>Data:</t>
  </si>
  <si>
    <t>Dados do Empreendimento:</t>
  </si>
  <si>
    <t>Endereço:</t>
  </si>
  <si>
    <t>Referências:</t>
  </si>
  <si>
    <t>Tipo</t>
  </si>
  <si>
    <t>Data Base</t>
  </si>
  <si>
    <t>Item</t>
  </si>
  <si>
    <t>Fonte</t>
  </si>
  <si>
    <t>Código</t>
  </si>
  <si>
    <t>Descrição</t>
  </si>
  <si>
    <t>Unidade</t>
  </si>
  <si>
    <t>Quantidade</t>
  </si>
  <si>
    <t>Custo Unitário (sem BDI) (R$)</t>
  </si>
  <si>
    <t>BDI
(%)</t>
  </si>
  <si>
    <t>Preço Unitário (com BDI) (R$)</t>
  </si>
  <si>
    <t>Preço Total
(R$)</t>
  </si>
  <si>
    <t>Nível</t>
  </si>
  <si>
    <t>Nome:</t>
  </si>
  <si>
    <t>CREA:</t>
  </si>
  <si>
    <t>ART:</t>
  </si>
  <si>
    <t>Local:</t>
  </si>
  <si>
    <t>Responsável Técnico:</t>
  </si>
  <si>
    <t>Observações</t>
  </si>
  <si>
    <t>Foi considerado arredondamento de duas casas decimais para Quantidade; Custo Unitário; BDI; Preço Unitário; Preço Total</t>
  </si>
  <si>
    <t>Local</t>
  </si>
  <si>
    <t>Responsável Técnico</t>
  </si>
  <si>
    <t>Data</t>
  </si>
  <si>
    <t>Conforme legislação tributária municipal, definir estimativa de percentual da base de cálculo para o ISS:</t>
  </si>
  <si>
    <t>Sobre a base de cálculo, definir a respectiva alíquota do ISS (entre 2% e 5%):</t>
  </si>
  <si>
    <t>LOCAL</t>
  </si>
  <si>
    <t>BDI - BENEFÍCIOS E DESPESAS INDIRETAS</t>
  </si>
  <si>
    <t>Base para Licitação</t>
  </si>
  <si>
    <t>TIPO DE OBRA</t>
  </si>
  <si>
    <t>Itens</t>
  </si>
  <si>
    <t>Siglas</t>
  </si>
  <si>
    <t>%
Adotado</t>
  </si>
  <si>
    <t>Administração Central</t>
  </si>
  <si>
    <t>Seguro e Garantia</t>
  </si>
  <si>
    <t>Risco</t>
  </si>
  <si>
    <t>Despesas Financeiras</t>
  </si>
  <si>
    <t>Lucro</t>
  </si>
  <si>
    <t>Tributos (impostos COFINS 3%, e  PIS 0,65%)</t>
  </si>
  <si>
    <t>Tributos (ISS, variável de acordo com o município)</t>
  </si>
  <si>
    <t>Tributos (Contribuição Previdenciária sobre a Receita Bruta - 0% ou 4,5% - Desoneração)</t>
  </si>
  <si>
    <t>BDI SEM desoneração (Fórmula Acórdão TCU)</t>
  </si>
  <si>
    <t>AC</t>
  </si>
  <si>
    <t>SG</t>
  </si>
  <si>
    <t>R</t>
  </si>
  <si>
    <t>DF</t>
  </si>
  <si>
    <t>L</t>
  </si>
  <si>
    <t>CP</t>
  </si>
  <si>
    <t>ISS</t>
  </si>
  <si>
    <t>CPBR</t>
  </si>
  <si>
    <t>BDI PAD</t>
  </si>
  <si>
    <t>Os valores de BDI foram calculados com o emprego da fórmula:</t>
  </si>
  <si>
    <t>BDI =</t>
  </si>
  <si>
    <t>(1 + AC + S + R + G) * (1 + DF) * (1 + L)</t>
  </si>
  <si>
    <t>(1 - CP - ISS - CPRB)</t>
  </si>
  <si>
    <t>Declaro para os devidos fins que, conforme legislação tributária municipal, a base de cálculo deste tipo de obra corresponde à 100%, com a respectiva alíquota de 5%.</t>
  </si>
  <si>
    <t>Declaro para os devidos fins que o regime de Contribuição Previdenciária sobre a Receita Bruta adotado para elaboração do orçamento foi SEM Desoneração, e que esta é a alternativa mais adequada para a Administração Pública.</t>
  </si>
  <si>
    <t>Observações:</t>
  </si>
  <si>
    <t>Memória de Cálculo</t>
  </si>
  <si>
    <t>PMC - PLANILHA MEMÓRIA DE CÁLCULO</t>
  </si>
  <si>
    <t>Parcelas:</t>
  </si>
  <si>
    <t>% Período</t>
  </si>
  <si>
    <t>ENDEREÇO:</t>
  </si>
  <si>
    <t>CRNOGRAMA FÍSICO-FINANCEIRO</t>
  </si>
  <si>
    <t>FONTE</t>
  </si>
  <si>
    <t>DESCRIÇÃO</t>
  </si>
  <si>
    <t>UNIDADE</t>
  </si>
  <si>
    <t>COEFIC.</t>
  </si>
  <si>
    <t>DESONERADO</t>
  </si>
  <si>
    <t>NÃO DESONER.</t>
  </si>
  <si>
    <t>CUSTO UNIT</t>
  </si>
  <si>
    <t>COMPOSIÇÕES PRÓPRIAS</t>
  </si>
  <si>
    <t>Quantidade em Projeto</t>
  </si>
  <si>
    <t>Quantidade de Relevância</t>
  </si>
  <si>
    <t>ITENS DE RELEVÂNCIA</t>
  </si>
  <si>
    <t>SINAPI</t>
  </si>
  <si>
    <t>SÃO DOMINGOS DO ARAGUAIA/PA</t>
  </si>
  <si>
    <t>Construção de Praças Urbanas, Rodovias, Ferrovias e recapeamento e pavimentação de vias urbanas</t>
  </si>
  <si>
    <t>UN</t>
  </si>
  <si>
    <t>M3</t>
  </si>
  <si>
    <t>M</t>
  </si>
  <si>
    <t>M2</t>
  </si>
  <si>
    <t>H</t>
  </si>
  <si>
    <t>001</t>
  </si>
  <si>
    <t>CHP</t>
  </si>
  <si>
    <t>CHI</t>
  </si>
  <si>
    <t>1.</t>
  </si>
  <si>
    <t>1.1.</t>
  </si>
  <si>
    <t>1.1.1.</t>
  </si>
  <si>
    <t>1.1.2.</t>
  </si>
  <si>
    <t>2.</t>
  </si>
  <si>
    <t>2.1.</t>
  </si>
  <si>
    <t>2.1.1.</t>
  </si>
  <si>
    <t>2.1.2.</t>
  </si>
  <si>
    <t>2.1.3.</t>
  </si>
  <si>
    <t>Meta</t>
  </si>
  <si>
    <t>Nível 2</t>
  </si>
  <si>
    <t>Valor (R$)</t>
  </si>
  <si>
    <t>R$ Período</t>
  </si>
  <si>
    <t>TOTAL:</t>
  </si>
  <si>
    <t>Período:</t>
  </si>
  <si>
    <t>%</t>
  </si>
  <si>
    <t>Repasse:</t>
  </si>
  <si>
    <t>Investimentos:</t>
  </si>
  <si>
    <t>Acumulado:</t>
  </si>
  <si>
    <t>Serviço</t>
  </si>
  <si>
    <t>CLAUDIO EDUARDO BARBOSA CUNHA</t>
  </si>
  <si>
    <t>SERVENTE COM ENCARGOS COMPLEMENTARES</t>
  </si>
  <si>
    <t>Composição</t>
  </si>
  <si>
    <t>2.2.</t>
  </si>
  <si>
    <t>2.2.1.</t>
  </si>
  <si>
    <t>2.2.2.</t>
  </si>
  <si>
    <t>2.3.</t>
  </si>
  <si>
    <t>2.3.1.</t>
  </si>
  <si>
    <t>2.3.2.</t>
  </si>
  <si>
    <t>2.3.3.</t>
  </si>
  <si>
    <t>CAMINHÃO TOCO, PBT 16.000 KG, CARGA ÚTIL MÁX. 10.685 KG, DIST. ENTRE EIXOS 4,8 M, POTÊNCIA 189 CV, INCLUSIVE CARROCERIA FIXA ABERTA DE MADEIRA P/ TRANSPORTE GERAL DE CARGA SECA, DIMEN. APROX. 2,5 X 7,00 X 0,50 M - CHI DIURNO. AF_06/2014</t>
  </si>
  <si>
    <t>CAMINHÃO TOCO, PBT 16.000 KG, CARGA ÚTIL MÁX. 10.685 KG, DIST. ENTRE EIXOS 4,8 M, POTÊNCIA 189 CV, INCLUSIVE CARROCERIA FIXA ABERTA DE MADEIRA P/ TRANSPORTE GERAL DE CARGA SECA, DIMEN. APROX. 2,5 X 7,00 X 0,50 M - CHP DIURNO. AF_06/2014</t>
  </si>
  <si>
    <t>GUINDAUTO HIDRÁULICO, CAPACIDADE MÁXIMA DE CARGA 6200 KG, MOMENTO MÁXIMO DE CARGA 11,7 TM, ALCANCE MÁXIMO HORIZONTAL 9,70 M, INCLUSIVE CAMINHÃO TOCO PBT 16.000 KG, POTÊNCIA DE 189 CV - CHI DIURNO. AF_06/2014</t>
  </si>
  <si>
    <t>GRUPO GERADOR COM CARENAGEM, MOTOR DIESEL POTÊNCIA STANDART ENTRE 250 E 260 KVA - CHI DIURNO. AF_12/2016</t>
  </si>
  <si>
    <t>MESTRE DE OBRAS COM ENCARGOS COMPLEMENTARES</t>
  </si>
  <si>
    <t>A</t>
  </si>
  <si>
    <t>ENCARGOS SOCIAIS</t>
  </si>
  <si>
    <t>COM DESONERAÇÃO</t>
  </si>
  <si>
    <t>SEM DESONERAÇÃO</t>
  </si>
  <si>
    <t>HORISTA 
%</t>
  </si>
  <si>
    <t>MENSALISTA %</t>
  </si>
  <si>
    <t>GRUPO A</t>
  </si>
  <si>
    <t>A1</t>
  </si>
  <si>
    <t>INSS</t>
  </si>
  <si>
    <t>A2</t>
  </si>
  <si>
    <t>SESI</t>
  </si>
  <si>
    <t>A3</t>
  </si>
  <si>
    <t>SENAI</t>
  </si>
  <si>
    <t>A4</t>
  </si>
  <si>
    <t>INCRA</t>
  </si>
  <si>
    <t>A5</t>
  </si>
  <si>
    <t>SEBRAE</t>
  </si>
  <si>
    <t>A6</t>
  </si>
  <si>
    <t>Salário Educação</t>
  </si>
  <si>
    <t>A7</t>
  </si>
  <si>
    <t>Seguro Contra Acidentes de Trabalho</t>
  </si>
  <si>
    <t>A8</t>
  </si>
  <si>
    <t>FGTS</t>
  </si>
  <si>
    <t>A9</t>
  </si>
  <si>
    <t>SECONCI</t>
  </si>
  <si>
    <t>TOTAL A</t>
  </si>
  <si>
    <t>GRUPO B</t>
  </si>
  <si>
    <t>B1</t>
  </si>
  <si>
    <t>Repouso Semanal Remunerado</t>
  </si>
  <si>
    <t>B2</t>
  </si>
  <si>
    <t>Feriado</t>
  </si>
  <si>
    <t>B3</t>
  </si>
  <si>
    <t>Auxílio - Enfermidade</t>
  </si>
  <si>
    <t>B4</t>
  </si>
  <si>
    <t>13° Salário</t>
  </si>
  <si>
    <t>B5</t>
  </si>
  <si>
    <t>Licença Paternidade</t>
  </si>
  <si>
    <t>B6</t>
  </si>
  <si>
    <t>Faltas Justificadas</t>
  </si>
  <si>
    <t>B7</t>
  </si>
  <si>
    <t>Dias de Chuva</t>
  </si>
  <si>
    <t>B8</t>
  </si>
  <si>
    <t>Auxílio Acidente de Trabalho</t>
  </si>
  <si>
    <t>B9</t>
  </si>
  <si>
    <t>Férias Gozadas</t>
  </si>
  <si>
    <t>B10</t>
  </si>
  <si>
    <t>Salário Maternidade</t>
  </si>
  <si>
    <t>B</t>
  </si>
  <si>
    <t>TOTAL B</t>
  </si>
  <si>
    <t>GRUPO C</t>
  </si>
  <si>
    <t>C1</t>
  </si>
  <si>
    <t>Aviso Prévio Indenizado</t>
  </si>
  <si>
    <t>C2</t>
  </si>
  <si>
    <t>Aviso Prévio Trabalhado</t>
  </si>
  <si>
    <t>C3</t>
  </si>
  <si>
    <t>Férias Indenizadas</t>
  </si>
  <si>
    <t>C4</t>
  </si>
  <si>
    <t>Depósito Recisão Sem Justa Causa</t>
  </si>
  <si>
    <t>C5</t>
  </si>
  <si>
    <t>Indenização Adicional</t>
  </si>
  <si>
    <t>C</t>
  </si>
  <si>
    <t>TOTAL C</t>
  </si>
  <si>
    <t>D1</t>
  </si>
  <si>
    <t>Reincidência de Grupo A sobre Grupo B (sem considerar INNS sobre 13º, conforme Lei nº 14.973/2024</t>
  </si>
  <si>
    <t>D2</t>
  </si>
  <si>
    <t>Reincidência de Grupo A sobre Aviso Prévio Trabalhado e Reincidência do FGTS sobre Aviso Prévio Indenizado</t>
  </si>
  <si>
    <t>D</t>
  </si>
  <si>
    <t>TOTAL D</t>
  </si>
  <si>
    <t>TOTAL (A+B+C+D)</t>
  </si>
  <si>
    <t>CREA/CAU:</t>
  </si>
  <si>
    <t>ART/RRT:</t>
  </si>
  <si>
    <t>Para elaboração deste orçamento, foram utilizados os encargos sociais do SINAPI para a Unidade da Federação indicada.</t>
  </si>
  <si>
    <t>2.1.4.</t>
  </si>
  <si>
    <t>2.2.3.</t>
  </si>
  <si>
    <t>2.2.4.</t>
  </si>
  <si>
    <t>2.4.</t>
  </si>
  <si>
    <t>2.4.1.</t>
  </si>
  <si>
    <t>2.4.2.</t>
  </si>
  <si>
    <t>Contrapartida (4%):</t>
  </si>
  <si>
    <t>ABC - PLANILHA ABC DOS SERVIÇO</t>
  </si>
  <si>
    <t>Peso Unitário (%)</t>
  </si>
  <si>
    <t>Peso Total (%)</t>
  </si>
  <si>
    <t>REGISTRO DE PREÇO DE PEQUENOS REPAROS NOS PREDIOS DA SECRETARIA DE SAÚDE DE SÃO DOMINGOS DO ARAGUAIA</t>
  </si>
  <si>
    <t>SDA.2611</t>
  </si>
  <si>
    <t>SEDOP</t>
  </si>
  <si>
    <t>MOBILIZAÇÃO OU DESMOBILIZAÇÃO DE CANTEIRO DE OBRAS</t>
  </si>
  <si>
    <t>002</t>
  </si>
  <si>
    <t>EXECUÇÃO DE SAPATA EM CONCRETO ARMADO FCK-30, INCLUSIVE IMPERMEABILIZAÇÃO COM MASSA ASFÉLTICA</t>
  </si>
  <si>
    <t>104918</t>
  </si>
  <si>
    <t>ARMAÇÃO DE SAPATA ISOLADA, VIGA BALDRAME E SAPATA CORRIDA UTILIZANDO AÇO CA-50 DE 8 MM - MONTAGEM. AF_01/2024</t>
  </si>
  <si>
    <t>KG</t>
  </si>
  <si>
    <t>96535</t>
  </si>
  <si>
    <t>FABRICAÇÃO, MONTAGEM E DESMONTAGEM DE FÔRMA PARA SAPATA, EM MADEIRA SERRADA, E=25 MM, 4 UTILIZAÇÕES. AF_01/2024</t>
  </si>
  <si>
    <t>96556</t>
  </si>
  <si>
    <t>CONCRETAGEM DE SAPATA, FCK 30 MPA, COM USO DE JERICA - LANÇAMENTO, ADENSAMENTO E ACABAMENTO. AF_01/2024</t>
  </si>
  <si>
    <t>80676</t>
  </si>
  <si>
    <t>IMPERMEABILIZAÇÃO COM MASSA ASFÁLTICA PARA CONCRETO (2 DEMÃOS)</t>
  </si>
  <si>
    <t>003</t>
  </si>
  <si>
    <t>EXECUÇÃO DE VIGA BALDRAME EM CONCRETO ARMADO FCK-30, INCLUSIVE IMPERMEABILIZAÇÃO  COM MASSA ASFÉLTICA</t>
  </si>
  <si>
    <t>104916</t>
  </si>
  <si>
    <t>ARMAÇÃO DE SAPATA ISOLADA, VIGA BALDRAME E SAPATA CORRIDA UTILIZANDO AÇO CA-60 DE 5 MM - MONTAGEM. AF_01/2024</t>
  </si>
  <si>
    <t>96536</t>
  </si>
  <si>
    <t>FABRICAÇÃO, MONTAGEM E DESMONTAGEM DE FÔRMA PARA VIGA BALDRAME, EM MADEIRA SERRADA, E=25 MM, 4 UTILIZAÇÕES. AF_01/2024</t>
  </si>
  <si>
    <t>96555</t>
  </si>
  <si>
    <t>CONCRETAGEM DE BLOCO DE COROAMENTO OU VIGA BALDRAME, FCK 30 MPA, COM USO DE JERICA - LANÇAMENTO, ADENSAMENTO E ACABAMENTO. AF_01/2024</t>
  </si>
  <si>
    <t>004</t>
  </si>
  <si>
    <t>EXECUÇÃO DE PILARES EM CONCRETO ARMADO FCK-25</t>
  </si>
  <si>
    <t>92759</t>
  </si>
  <si>
    <t>ARMAÇÃO DE PILAR OU VIGA DE ESTRUTURA CONVENCIONAL DE CONCRETO ARMADO UTILIZANDO AÇO CA-60 DE 5,0 MM - MONTAGEM. AF_06/2022</t>
  </si>
  <si>
    <t>92762</t>
  </si>
  <si>
    <t>ARMAÇÃO DE PILAR OU VIGA DE ESTRUTURA CONVENCIONAL DE CONCRETO ARMADO UTILIZANDO AÇO CA-50 DE 10,0 MM - MONTAGEM. AF_06/2022</t>
  </si>
  <si>
    <t>92427</t>
  </si>
  <si>
    <t>MONTAGEM E DESMONTAGEM DE FÔRMA DE PILARES RETANGULARES E ESTRUTURAS SIMILARES, PÉ-DIREITO SIMPLES, EM CHAPA DE MADEIRA COMPENSADA RESINADA, 8 UTILIZAÇÕES. AF_09/2020</t>
  </si>
  <si>
    <t>103669</t>
  </si>
  <si>
    <t>CONCRETAGEM DE PILARES, FCK = 25 MPA, COM USO DE BALDES - LANÇAMENTO, ADENSAMENTO E ACABAMENTO. AF_02/2022</t>
  </si>
  <si>
    <t>005</t>
  </si>
  <si>
    <t>EXECUÇÃO DE VIGA FCK25 DE CINTAMENTO EM PÉ DIREITO SIMPLES</t>
  </si>
  <si>
    <t>92761</t>
  </si>
  <si>
    <t>ARMAÇÃO DE PILAR OU VIGA DE ESTRUTURA CONVENCIONAL DE CONCRETO ARMADO UTILIZANDO AÇO CA-50 DE 8,0 MM - MONTAGEM. AF_06/2022</t>
  </si>
  <si>
    <t>92479</t>
  </si>
  <si>
    <t>MONTAGEM E DESMONTAGEM DE FÔRMA DE VIGA, ESCORAMENTO COM GARFO DE MADEIRA, PÉ-DIREITO SIMPLES, EM CHAPA DE MADEIRA PLASTIFICADA, 18 UTILIZAÇÕES. AF_09/2020</t>
  </si>
  <si>
    <t>103682</t>
  </si>
  <si>
    <t>CONCRETAGEM DE VIGAS E LAJES, FCK=25 MPA, PARA QUALQUER TIPO DE LAJE COM BALDES EM EDIFICAÇÃO TÉRREA - LANÇAMENTO, ADENSAMENTO E ACABAMENTO. AF_02/2022</t>
  </si>
  <si>
    <t>006</t>
  </si>
  <si>
    <t>EXEECUÇÃO DE PROJETOS COMPLEMENTÁRES</t>
  </si>
  <si>
    <t>90775</t>
  </si>
  <si>
    <t>DESENHISTA PROJETISTA COM ENCARGOS COMPLEMENTARES</t>
  </si>
  <si>
    <t>SINAPI-I</t>
  </si>
  <si>
    <t>2706</t>
  </si>
  <si>
    <t>ENGENHEIRO CIVIL DE OBRA JUNIOR (HORISTA)</t>
  </si>
  <si>
    <t>007</t>
  </si>
  <si>
    <t>BANCADA DE MÁRMORE BRANCO POLIDO, DE 0,60 M DE LARGURA, PARA PIA DE COZINHA - FORNECIMENTO E INSTALAÇÃO. AF_02/2026</t>
  </si>
  <si>
    <t>88316</t>
  </si>
  <si>
    <t>88274</t>
  </si>
  <si>
    <t>MARMORISTA/GRANITEIRO COM ENCARGOS COMPLEMENTARES</t>
  </si>
  <si>
    <t>37329</t>
  </si>
  <si>
    <t>REJUNTE EPOXI, QUALQUER COR</t>
  </si>
  <si>
    <t>11692</t>
  </si>
  <si>
    <t>BANCADA/ BANCA/ BALCAO/ TAMPO EM MARMORE BRANCO COMUM, POLIDO, LISO, ACABAMENTO RETO, E= *3* CM (SEM FUROS)</t>
  </si>
  <si>
    <t>7568</t>
  </si>
  <si>
    <t>BUCHA DE NYLON SEM ABA S10, COM PARAFUSO DE 6,10 X 65 MM EM ACO ZINCADO COM ROSCA SOBERBA, CABECA CHATA E FENDA PHILLIPS</t>
  </si>
  <si>
    <t>4823</t>
  </si>
  <si>
    <t>MASSA PLASTICA PARA MARMORE/GRANITO</t>
  </si>
  <si>
    <t>BDI COM desoneração</t>
  </si>
  <si>
    <t>BDI DES</t>
  </si>
  <si>
    <t>SERVIÇOS PRELIMINÁRES</t>
  </si>
  <si>
    <t>1.1.3.</t>
  </si>
  <si>
    <t>10786</t>
  </si>
  <si>
    <t>ALUGUEL E MONTAGEM DE ANDAIME METÁLICO</t>
  </si>
  <si>
    <t>M2/MÊS</t>
  </si>
  <si>
    <t>1.1.4.</t>
  </si>
  <si>
    <t>10005</t>
  </si>
  <si>
    <t>BARRACÃO DE MADEIRA/ALMOXARIFADO</t>
  </si>
  <si>
    <t>1.1.5.</t>
  </si>
  <si>
    <t>10008</t>
  </si>
  <si>
    <t>LIMPEZA DO TERRENO</t>
  </si>
  <si>
    <t>1.1.6.</t>
  </si>
  <si>
    <t>10009</t>
  </si>
  <si>
    <t>LOCAÇÃO DA OBRA A TRENA</t>
  </si>
  <si>
    <t>1.1.7.</t>
  </si>
  <si>
    <t>11340</t>
  </si>
  <si>
    <t>PLACA DE OBRA EM LONA COM PLOTAGEM DE GRÁFICA</t>
  </si>
  <si>
    <t>1.1.8.</t>
  </si>
  <si>
    <t>11350</t>
  </si>
  <si>
    <t>TAPUME METÁLICO</t>
  </si>
  <si>
    <t>1.2.</t>
  </si>
  <si>
    <t>DEMOLIÇÕES E RETIRADAS</t>
  </si>
  <si>
    <t>1.2.1.</t>
  </si>
  <si>
    <t>20737</t>
  </si>
  <si>
    <t>APICOAMENTO DE REBOCO OU CIMENTADO</t>
  </si>
  <si>
    <t>1.2.2.</t>
  </si>
  <si>
    <t>21524</t>
  </si>
  <si>
    <t>DEMOLIÇÃO DE CONCRETO ARMADO C/ MARTELETE</t>
  </si>
  <si>
    <t>1.2.3.</t>
  </si>
  <si>
    <t>20016</t>
  </si>
  <si>
    <t>DEMOLIÇÃO MANUAL DE ALVENARIA DE TIJOLO</t>
  </si>
  <si>
    <t>1.2.4.</t>
  </si>
  <si>
    <t>20018</t>
  </si>
  <si>
    <t>DEMOLIÇÃO MANUAL DE CONCRETO SIMPLES</t>
  </si>
  <si>
    <t>1.2.5.</t>
  </si>
  <si>
    <t>20171</t>
  </si>
  <si>
    <t>RETIRADA DE ENTULHO C/ EQUIPAMENTO DISTANCIA ATE 5K</t>
  </si>
  <si>
    <t>1.2.6.</t>
  </si>
  <si>
    <t>21528</t>
  </si>
  <si>
    <t>RETIRADA DE ESQUADRIA METÁLICA</t>
  </si>
  <si>
    <t>1.2.7.</t>
  </si>
  <si>
    <t>20861</t>
  </si>
  <si>
    <t>RETIRADA DE FORRO DE GESSO (INCL. BARROTEAMENTO)</t>
  </si>
  <si>
    <t>1.2.8.</t>
  </si>
  <si>
    <t>21534</t>
  </si>
  <si>
    <t>RETIRADA DE FORRO EM PVC, INCL. BARROTEAMENTO</t>
  </si>
  <si>
    <t>1.2.9.</t>
  </si>
  <si>
    <t>21527</t>
  </si>
  <si>
    <t>RETIRADA DE GRADE DE FERRO</t>
  </si>
  <si>
    <t>1.2.10.</t>
  </si>
  <si>
    <t>21526</t>
  </si>
  <si>
    <t>RETIRADA DE LOUÇA SANITÁRIA</t>
  </si>
  <si>
    <t>1.2.11.</t>
  </si>
  <si>
    <t>20855</t>
  </si>
  <si>
    <t>RETIRADA DE LUMINÁRIAS</t>
  </si>
  <si>
    <t>1.2.12.</t>
  </si>
  <si>
    <t>21529</t>
  </si>
  <si>
    <t>RETIRADA DE PONTO DE ÁGUA/ESGOTO</t>
  </si>
  <si>
    <t>PT</t>
  </si>
  <si>
    <t>1.2.13.</t>
  </si>
  <si>
    <t>20857</t>
  </si>
  <si>
    <t>RETIRADA DE PONTO ELÉTRICO</t>
  </si>
  <si>
    <t>1.2.14.</t>
  </si>
  <si>
    <t>20019</t>
  </si>
  <si>
    <t>RETIRADA DE REBOCO OU EMBOÇO</t>
  </si>
  <si>
    <t>1.2.15.</t>
  </si>
  <si>
    <t>20021</t>
  </si>
  <si>
    <t>RETIRADA DE REVESTIMENTO CERÂMICO</t>
  </si>
  <si>
    <t>1.2.16.</t>
  </si>
  <si>
    <t>20307</t>
  </si>
  <si>
    <t>RETIRADA DE TELHAS DE BARRO</t>
  </si>
  <si>
    <t>1.3.</t>
  </si>
  <si>
    <t>MOVIMENTO DE TERRA</t>
  </si>
  <si>
    <t>1.3.1.</t>
  </si>
  <si>
    <t>30010</t>
  </si>
  <si>
    <t>ESCAVAÇÃO MANUAL DE ATE 1.50M DE PROFUNDIDADE</t>
  </si>
  <si>
    <t>1.3.2.</t>
  </si>
  <si>
    <t>30254</t>
  </si>
  <si>
    <t>REATERRO COMPACTADO</t>
  </si>
  <si>
    <t>ESTRUTURA</t>
  </si>
  <si>
    <t>FUNDAÇÕES</t>
  </si>
  <si>
    <t>40285</t>
  </si>
  <si>
    <t>BALDRAME EM CONCRETO SIMPLES COM SEIXO INCLUSIVE FORMA MADEIRA BRANCA</t>
  </si>
  <si>
    <t>40257</t>
  </si>
  <si>
    <t>LASTRO DE CONCRETO MAGRO C/ SEIXO</t>
  </si>
  <si>
    <t>CONCRETO</t>
  </si>
  <si>
    <t>51172</t>
  </si>
  <si>
    <t>CONCRETO ARMADO FCK=25MPA COM FORMA APARENTE - 1 REAPROVEITAMENTO</t>
  </si>
  <si>
    <t>51451</t>
  </si>
  <si>
    <t>CONCRETO USINADO BOMBEADO DE 30MPA (INCL. LANÇAMENTO E ADENSAMENTO)</t>
  </si>
  <si>
    <t>50713</t>
  </si>
  <si>
    <t>LAJE PRÉ-MOLDADA E=12CM (INCL. CAPEAMENTO) - UNIDIRECIONAL</t>
  </si>
  <si>
    <t>FORMA/ARMAÇÃO/CIMBRAMENTO</t>
  </si>
  <si>
    <t>50038</t>
  </si>
  <si>
    <t>ARMAÇÃO P/ CONCRETO</t>
  </si>
  <si>
    <t>51217</t>
  </si>
  <si>
    <t>CIMBRAMENTO METÁLICO COM ALTURA ATÉ 3,50M</t>
  </si>
  <si>
    <t>50035</t>
  </si>
  <si>
    <t>FORMAS PARA CONCRETO EM CHAPA DE MADEIRA COMPENSADA RESINADA
E=15MM(REAP 2X) - INCL. DESFORMA</t>
  </si>
  <si>
    <t>PILARES</t>
  </si>
  <si>
    <t>50217</t>
  </si>
  <si>
    <t>PILAR EM MAD. DE LEI 4"X4"(INCL.BL.CONC.CICLÓPICO)</t>
  </si>
  <si>
    <t>3.</t>
  </si>
  <si>
    <t>PAREDES E PAINÉIS</t>
  </si>
  <si>
    <t>3.1.</t>
  </si>
  <si>
    <t>3.1.1.</t>
  </si>
  <si>
    <t>61356</t>
  </si>
  <si>
    <t>DIVISÓRIA DE MDF C/ LAMINADO</t>
  </si>
  <si>
    <t>3.1.2.</t>
  </si>
  <si>
    <t>61354</t>
  </si>
  <si>
    <t>DIVISÓRIA EM GESSO ACARTONADO E= 7CM</t>
  </si>
  <si>
    <t>3.1.3.</t>
  </si>
  <si>
    <t>60813</t>
  </si>
  <si>
    <t>DIVISÓRIA EM GRANITO CINZA - INCL. FERRAG. DE FIXAÇÃO</t>
  </si>
  <si>
    <t>3.1.4.</t>
  </si>
  <si>
    <t>61353</t>
  </si>
  <si>
    <t>DIVISÓRIA NAVAL PERFIL EM AÇO/MIOLO CELULAR</t>
  </si>
  <si>
    <t>3.1.5.</t>
  </si>
  <si>
    <t>61458</t>
  </si>
  <si>
    <t>PAINEL EM ACM - ESTRUTURADO (FACHADAS)</t>
  </si>
  <si>
    <t>4.</t>
  </si>
  <si>
    <t>COBERTURA</t>
  </si>
  <si>
    <t>4.1.</t>
  </si>
  <si>
    <t>4.1.1.</t>
  </si>
  <si>
    <t>70308</t>
  </si>
  <si>
    <t>ENCAIBRAMENTO E RIPAMENTO</t>
  </si>
  <si>
    <t>4.1.2.</t>
  </si>
  <si>
    <t>71360</t>
  </si>
  <si>
    <t>ESTRUTURA METÁLICA P/ COBERTURA - (INCL. PINTURA ANTI-CORROSIVA)</t>
  </si>
  <si>
    <t>4.1.3.</t>
  </si>
  <si>
    <t>70195</t>
  </si>
  <si>
    <t>TESOURA EM MAD. DE LEI P/ VAO DE  6.0M</t>
  </si>
  <si>
    <t>4.1.4.</t>
  </si>
  <si>
    <t>70049</t>
  </si>
  <si>
    <t>COBERTURA - TELHA DE BARRO PAULISTA OU PLANATEX</t>
  </si>
  <si>
    <t>4.1.5.</t>
  </si>
  <si>
    <t>71498</t>
  </si>
  <si>
    <t>COBERTURA - TELHA DE FIBROCIMENTO E=4MM</t>
  </si>
  <si>
    <t>4.1.6.</t>
  </si>
  <si>
    <t>71465</t>
  </si>
  <si>
    <t>COBERTURA - TELHA EM AÇO GALVANIZADO E=0,5MM</t>
  </si>
  <si>
    <t>4.1.7.</t>
  </si>
  <si>
    <t>71497</t>
  </si>
  <si>
    <t>COBERTURA -TELHA TERMOACÚSTICA E=30MM CHAPA FILME COM
ISOLAMENTOPOLIISOCIANURATO (PIR)</t>
  </si>
  <si>
    <t>4.2.</t>
  </si>
  <si>
    <t>CALHAS/CUMEEIRAS</t>
  </si>
  <si>
    <t>4.2.1.</t>
  </si>
  <si>
    <t>70277</t>
  </si>
  <si>
    <t>CALHA EM CHAPA GALVANIZADA</t>
  </si>
  <si>
    <t>4.2.2.</t>
  </si>
  <si>
    <t>70287</t>
  </si>
  <si>
    <t>CUMEEIRA DE BARRO</t>
  </si>
  <si>
    <t>4.2.3.</t>
  </si>
  <si>
    <t>71466</t>
  </si>
  <si>
    <t>CUMEEIRA EM AÇO GALVANIZADO</t>
  </si>
  <si>
    <t>4.2.4.</t>
  </si>
  <si>
    <t>70241</t>
  </si>
  <si>
    <t>ENCALIÇAMENTO DE TELHA CERAMICA (BEIRAL E CUMIEIRA)</t>
  </si>
  <si>
    <t>4.2.5.</t>
  </si>
  <si>
    <t>70294</t>
  </si>
  <si>
    <t>RINCÃO EM CHAPA GALVANIZADA - L=1,0M</t>
  </si>
  <si>
    <t>5.</t>
  </si>
  <si>
    <t>IMPERMEABILIZAÇÕES/TRATAMENTOS</t>
  </si>
  <si>
    <t>5.1.</t>
  </si>
  <si>
    <t>5.1.1.</t>
  </si>
  <si>
    <t>80314</t>
  </si>
  <si>
    <t>IMPERMEABILIZAÇÃO ASFÁLTICA PARA CONCRETO E ALVENARIA (3 DEMÃOS)</t>
  </si>
  <si>
    <t>5.1.2.</t>
  </si>
  <si>
    <t>80273</t>
  </si>
  <si>
    <t>REBOCO IMPERMEABILIZANTE</t>
  </si>
  <si>
    <t>6.</t>
  </si>
  <si>
    <t>ESQUADRIAS</t>
  </si>
  <si>
    <t>6.1.</t>
  </si>
  <si>
    <t>MADEIRA</t>
  </si>
  <si>
    <t>6.1.1.</t>
  </si>
  <si>
    <t>90805</t>
  </si>
  <si>
    <t>ALIZAR EM MADEIRA DE LEI</t>
  </si>
  <si>
    <t>6.1.2.</t>
  </si>
  <si>
    <t>90809</t>
  </si>
  <si>
    <t>CAIXILHO EM MADEIRA DE LEI</t>
  </si>
  <si>
    <t>6.1.3.</t>
  </si>
  <si>
    <t>90065</t>
  </si>
  <si>
    <t>ESQUADRIA MAD. E=3CM C/ CAIX. ADUELA E ALIZAR</t>
  </si>
  <si>
    <t>6.1.4.</t>
  </si>
  <si>
    <t>90062</t>
  </si>
  <si>
    <t>PORTA MAD. COMPENS. C/ CAIX. ADUELA E ALIZAR</t>
  </si>
  <si>
    <t>6.2.</t>
  </si>
  <si>
    <t>FERRO</t>
  </si>
  <si>
    <t>6.2.1.</t>
  </si>
  <si>
    <t>90069</t>
  </si>
  <si>
    <t>ESQUADRIA DE FERRO TIPO BASCULANTE (INCL. PINT. ANTI-CORROSIVA)</t>
  </si>
  <si>
    <t>6.2.2.</t>
  </si>
  <si>
    <t>90071</t>
  </si>
  <si>
    <t>GRADE DE FERRO 1/2" (INCL. PINT. ANTI-CORROSIVA)</t>
  </si>
  <si>
    <t>6.2.3.</t>
  </si>
  <si>
    <t>90070</t>
  </si>
  <si>
    <t>PORTA DE AÇO-ESTEIRA DE ENROLAR C/FERR.(INCL.PINT.ANTI-CORROSIVA)</t>
  </si>
  <si>
    <t>6.2.4.</t>
  </si>
  <si>
    <t>90068</t>
  </si>
  <si>
    <t>PORTÃO DE FERRO 1/2" C/ FERRAGENS (INCL. PINT. ANTI-CORROSIVA)</t>
  </si>
  <si>
    <t>6.3.</t>
  </si>
  <si>
    <t>OUTROS MATERIAIS</t>
  </si>
  <si>
    <t>6.3.1.</t>
  </si>
  <si>
    <t>91376</t>
  </si>
  <si>
    <t>ESQUADRIA DE ALUM.DE CORRER C/ VIDRO E FERRAGENS</t>
  </si>
  <si>
    <t>6.3.2.</t>
  </si>
  <si>
    <t>91375</t>
  </si>
  <si>
    <t>ESQUADRIA DE ALUMÍNIO BASCULANTE C/VIDRO E FERRAGENS</t>
  </si>
  <si>
    <t>6.3.3.</t>
  </si>
  <si>
    <t>91509</t>
  </si>
  <si>
    <t>PAINEL FIXO EM VIDRO TEMPERADO DE 6MM</t>
  </si>
  <si>
    <t>6.3.4.</t>
  </si>
  <si>
    <t>91378</t>
  </si>
  <si>
    <t>PORTA DIVISÓRIA NAVAL C/ FERRAGENS - C/ PERFIL DE AÇO</t>
  </si>
  <si>
    <t>6.3.5.</t>
  </si>
  <si>
    <t>90834</t>
  </si>
  <si>
    <t>PORTA EM PVC 0.70 X 2.10 M</t>
  </si>
  <si>
    <t>6.3.6.</t>
  </si>
  <si>
    <t>91379</t>
  </si>
  <si>
    <t>PORTA EM VIDRO TEMPERADO C/ FERRAGENS -(SEM MOLA)</t>
  </si>
  <si>
    <t>6.4.</t>
  </si>
  <si>
    <t>VIDROS</t>
  </si>
  <si>
    <t>6.4.1.</t>
  </si>
  <si>
    <t>161389</t>
  </si>
  <si>
    <t>VIDRO TEMPERADO FUME E= 6MM COM FERRAGENS</t>
  </si>
  <si>
    <t>6.5.</t>
  </si>
  <si>
    <t>FERRAGENS</t>
  </si>
  <si>
    <t>6.5.1.</t>
  </si>
  <si>
    <t>100816</t>
  </si>
  <si>
    <t>FECHADURA PARA PORTA DE BANHEIRO</t>
  </si>
  <si>
    <t>6.5.2.</t>
  </si>
  <si>
    <t>100817</t>
  </si>
  <si>
    <t>FECHADURA PARA PORTA EXTERNA</t>
  </si>
  <si>
    <t>6.5.3.</t>
  </si>
  <si>
    <t>100819</t>
  </si>
  <si>
    <t>FECHO PARA JANELAS DE CORRER (BICO DE PAPAGAIO)</t>
  </si>
  <si>
    <t>6.5.4.</t>
  </si>
  <si>
    <t>1012700</t>
  </si>
  <si>
    <t>PUXADOR EM ALUMÍNIO - 30CM</t>
  </si>
  <si>
    <t>7.</t>
  </si>
  <si>
    <t>REVESTIMENTOS</t>
  </si>
  <si>
    <t>7.1.</t>
  </si>
  <si>
    <t>7.1.1.</t>
  </si>
  <si>
    <t>110141</t>
  </si>
  <si>
    <t>ARGAMASSA DE CIMENTO E AREIA 1:4</t>
  </si>
  <si>
    <t>7.1.2.</t>
  </si>
  <si>
    <t>110581</t>
  </si>
  <si>
    <t>CERÂMICA 10X10CM (PADRAO MEDIO)</t>
  </si>
  <si>
    <t>7.1.3.</t>
  </si>
  <si>
    <t>110143</t>
  </si>
  <si>
    <t>CHAPISCO DE CIMENTO E AREIA NO TRAÇO 1:3</t>
  </si>
  <si>
    <t>7.1.4.</t>
  </si>
  <si>
    <t>110763</t>
  </si>
  <si>
    <t>REBOCO COM ARGAMASSA 1:6:ADIT. PLAST.</t>
  </si>
  <si>
    <t>7.1.5.</t>
  </si>
  <si>
    <t>110644</t>
  </si>
  <si>
    <t>REVESTIMENTO CERÂMICO PADRÃO MÉDIO - INCL. REJUNTAMENTO</t>
  </si>
  <si>
    <t>7.1.6.</t>
  </si>
  <si>
    <t>111293</t>
  </si>
  <si>
    <t>REBOCO COM ARGAMASSA 1:6 ADIT. PLAST. APLICADO NO TETO</t>
  </si>
  <si>
    <t>7.2.</t>
  </si>
  <si>
    <t>RODAPES, SOLEIRAS E PEITORIS</t>
  </si>
  <si>
    <t>7.2.1.</t>
  </si>
  <si>
    <t>120164</t>
  </si>
  <si>
    <t>RODAPE CERAMICO H=8CM</t>
  </si>
  <si>
    <t>7.2.2.</t>
  </si>
  <si>
    <t>120688</t>
  </si>
  <si>
    <t>RODAPÉ DE ALTA RESISTÊNCIA (INCL. POLIMENTO)</t>
  </si>
  <si>
    <t>7.2.3.</t>
  </si>
  <si>
    <t>120734</t>
  </si>
  <si>
    <t>SOLEIRA E PEITORIL - GRANITO PRETO - E=2CM</t>
  </si>
  <si>
    <t>7.3.</t>
  </si>
  <si>
    <t>PISOS</t>
  </si>
  <si>
    <t>7.3.1.</t>
  </si>
  <si>
    <t>131302</t>
  </si>
  <si>
    <t>ACABAMENTO POLIDO PISO DE CONCRETO</t>
  </si>
  <si>
    <t>7.3.2.</t>
  </si>
  <si>
    <t>130492</t>
  </si>
  <si>
    <t>CALÇADA (INCL.ALICERCE, BALDRAME E CONCRETO C/ JUNTA SECA)</t>
  </si>
  <si>
    <t>7.3.3.</t>
  </si>
  <si>
    <t>130110</t>
  </si>
  <si>
    <t>CAMADA REGULARIZADORA NO TRAÇO 1:4</t>
  </si>
  <si>
    <t>7.3.4.</t>
  </si>
  <si>
    <t>130112</t>
  </si>
  <si>
    <t>CONCRETO SIMPLES C/ SEIXO E=5CM TRAÇO 1:2:3</t>
  </si>
  <si>
    <t>7.3.5.</t>
  </si>
  <si>
    <t>130119</t>
  </si>
  <si>
    <t>LAJOTA CERAMICA - INCLUINDO REJUNTAMENTO  (PADRÃO MÉDIO)</t>
  </si>
  <si>
    <t>7.3.6.</t>
  </si>
  <si>
    <t>130626</t>
  </si>
  <si>
    <t>PISO DE ALTA RESISTÊNCIA E=8MM C/ RESINA INCL. CAMADA REGULARIZADORA</t>
  </si>
  <si>
    <t>7.3.7.</t>
  </si>
  <si>
    <t>130890</t>
  </si>
  <si>
    <t>PISO DE BORRACHA TÁTIL (16 UN)</t>
  </si>
  <si>
    <t>7.4.</t>
  </si>
  <si>
    <t>FORROS</t>
  </si>
  <si>
    <t>7.4.1.</t>
  </si>
  <si>
    <t>140348</t>
  </si>
  <si>
    <t>BARROTEAMENTO EM MADEIRA DE LEI P/ FORRO PVC</t>
  </si>
  <si>
    <t>7.4.2.</t>
  </si>
  <si>
    <t>141373</t>
  </si>
  <si>
    <t>FORRO EM GESSO ACARTONADO ARAMADO</t>
  </si>
  <si>
    <t>7.4.3.</t>
  </si>
  <si>
    <t>141336</t>
  </si>
  <si>
    <t>FORRO EM LAMBRI DE PVC</t>
  </si>
  <si>
    <t>7.5.</t>
  </si>
  <si>
    <t>PINTURAS</t>
  </si>
  <si>
    <t>7.5.1.</t>
  </si>
  <si>
    <t>150129</t>
  </si>
  <si>
    <t>EMASSAMENTO DE PAREDE C/ MASSA CORRIDA</t>
  </si>
  <si>
    <t>7.5.2.</t>
  </si>
  <si>
    <t>151286</t>
  </si>
  <si>
    <t>EMASSAMENTO DE TETO C/ MASSA CORRIDA</t>
  </si>
  <si>
    <t>7.5.3.</t>
  </si>
  <si>
    <t>150302</t>
  </si>
  <si>
    <t>ESMALTE S/ FERRO (SUPERF. LISA)</t>
  </si>
  <si>
    <t>7.5.4.</t>
  </si>
  <si>
    <t>150377</t>
  </si>
  <si>
    <t>ESMALTE S/ MADEIRA C/ SELADOR SEM MASSA</t>
  </si>
  <si>
    <t>7.5.5.</t>
  </si>
  <si>
    <t>150301</t>
  </si>
  <si>
    <t>ESMALTE S/ PAREDE C/ MASSA E SELADOR</t>
  </si>
  <si>
    <t>7.5.6.</t>
  </si>
  <si>
    <t>150606</t>
  </si>
  <si>
    <t>VERNIZ POLIURETANO SOBRE MADEIRA (ESQUADRIAS/FORRO)</t>
  </si>
  <si>
    <t>7.5.7.</t>
  </si>
  <si>
    <t>150741</t>
  </si>
  <si>
    <t>LATEX ACRILICA (SOBRE PINTURA ANTIGA)</t>
  </si>
  <si>
    <t>7.5.8.</t>
  </si>
  <si>
    <t>151285</t>
  </si>
  <si>
    <t>LATEX ACRÍLICA ACETINADA C/ MASSA E SELADOR - INTERNA E EXTERNA</t>
  </si>
  <si>
    <t>7.5.9.</t>
  </si>
  <si>
    <t>150480</t>
  </si>
  <si>
    <t>LATEX ACRILICA FOSCA INT./EXT. C/FDO. PREPARADOR 3 DEM.(REFORMA)S/MASSA</t>
  </si>
  <si>
    <t>7.6.</t>
  </si>
  <si>
    <t>OUTRAS PINTURAS</t>
  </si>
  <si>
    <t>7.6.1.</t>
  </si>
  <si>
    <t>150207</t>
  </si>
  <si>
    <t>ACRÍLICA PARA PISO</t>
  </si>
  <si>
    <t>7.6.2.</t>
  </si>
  <si>
    <t>150131</t>
  </si>
  <si>
    <t>ANTI-FERRUGINOSA</t>
  </si>
  <si>
    <t>8.</t>
  </si>
  <si>
    <t>INSTALAÇÕES ELÉTRICAS</t>
  </si>
  <si>
    <t>8.1.</t>
  </si>
  <si>
    <t>QUADROS E CAIXAS</t>
  </si>
  <si>
    <t>8.1.1.</t>
  </si>
  <si>
    <t>170870</t>
  </si>
  <si>
    <t>CAIXA DE ALUMINIO 4"X2"</t>
  </si>
  <si>
    <t>8.1.2.</t>
  </si>
  <si>
    <t>170881</t>
  </si>
  <si>
    <t>CAIXA PLÁSTICA 4"X2"</t>
  </si>
  <si>
    <t>8.1.3.</t>
  </si>
  <si>
    <t>171417</t>
  </si>
  <si>
    <t>CAIXA PLÁSTICA OCTOGONAL</t>
  </si>
  <si>
    <t>8.1.4.</t>
  </si>
  <si>
    <t>170886</t>
  </si>
  <si>
    <t>QUADRO DE DISTRIBUIÇÃO PLÁSTICO DE EMBUTIR P/ 10 DISJUNTORES (S/ BARRAMENTO)</t>
  </si>
  <si>
    <t>8.1.5.</t>
  </si>
  <si>
    <t>170386</t>
  </si>
  <si>
    <t>QUADRO DE DISTRIBUIÇÃO METÁLICO DE EMBUTIR P/ 32 DISJUNTORES (C/BARRAMENTO)</t>
  </si>
  <si>
    <t>8.1.6.</t>
  </si>
  <si>
    <t>170387</t>
  </si>
  <si>
    <t>QUADRO DE DISTRIBUIÇÃO METÁLICO DE EMBUTIR P/ 40 DISJUNTORES (C/BARRAMENTO)</t>
  </si>
  <si>
    <t>8.1.7.</t>
  </si>
  <si>
    <t>170615</t>
  </si>
  <si>
    <t>QUADRO DE MEDIÇAO TRIFASICO (C/ DISJUNTOR)</t>
  </si>
  <si>
    <t>8.2.</t>
  </si>
  <si>
    <t>DISJUNTORES</t>
  </si>
  <si>
    <t>8.2.1.</t>
  </si>
  <si>
    <t>170893</t>
  </si>
  <si>
    <t>DISJUNTOR 10 DR 4P- 25A 10 MA - PADRÃO DIN</t>
  </si>
  <si>
    <t>8.2.2.</t>
  </si>
  <si>
    <t>170330</t>
  </si>
  <si>
    <t>DISJUNTOR 1P - 40 E 50A - PADRÃO DIN</t>
  </si>
  <si>
    <t>8.2.3.</t>
  </si>
  <si>
    <t>170326</t>
  </si>
  <si>
    <t>DISJUNTOR 1P - 6 A 32A - PADRÃO DIN</t>
  </si>
  <si>
    <t>8.2.4.</t>
  </si>
  <si>
    <t>170362</t>
  </si>
  <si>
    <t>DISJUNTOR 2P - 6 A 32A - PADRÃO DIN</t>
  </si>
  <si>
    <t>8.2.5.</t>
  </si>
  <si>
    <t>170388</t>
  </si>
  <si>
    <t>DISJUNTOR 3P - 10 A 50A - PADRÃO DIN</t>
  </si>
  <si>
    <t>8.2.6.</t>
  </si>
  <si>
    <t>170900</t>
  </si>
  <si>
    <t>DISJUNTOR 3P - 125A A 225A - PADRÃO DIN</t>
  </si>
  <si>
    <t>8.2.7.</t>
  </si>
  <si>
    <t>170894</t>
  </si>
  <si>
    <t>DISJUNTOR 3P - 300A</t>
  </si>
  <si>
    <t>8.2.8.</t>
  </si>
  <si>
    <t>170393</t>
  </si>
  <si>
    <t>DISJUNTOR 3P - 63 A 100A - PADRÃO DIN</t>
  </si>
  <si>
    <t>8.3.</t>
  </si>
  <si>
    <t>ELETRODUTOS, CONDULETES E CALHAS</t>
  </si>
  <si>
    <t>8.3.1.</t>
  </si>
  <si>
    <t>170922</t>
  </si>
  <si>
    <t>CANALETA 20X20MM</t>
  </si>
  <si>
    <t>8.3.2.</t>
  </si>
  <si>
    <t>171020</t>
  </si>
  <si>
    <t>ELETRODUTO DE F°G° DE 2"</t>
  </si>
  <si>
    <t>8.3.3.</t>
  </si>
  <si>
    <t>171022</t>
  </si>
  <si>
    <t>ELETRODUTO DE F°G° DE 3"</t>
  </si>
  <si>
    <t>8.3.4.</t>
  </si>
  <si>
    <t>171092</t>
  </si>
  <si>
    <t>ELETRODUTO DE F°G° DE 3/4"</t>
  </si>
  <si>
    <t>8.4.</t>
  </si>
  <si>
    <t>CABOS</t>
  </si>
  <si>
    <t>8.4.1.</t>
  </si>
  <si>
    <t>170749</t>
  </si>
  <si>
    <t>CABO DE COBRE  35MM2 - 1 KV</t>
  </si>
  <si>
    <t>8.4.2.</t>
  </si>
  <si>
    <t>170750</t>
  </si>
  <si>
    <t>CABO DE COBRE  50MM2 - 1 KV</t>
  </si>
  <si>
    <t>8.4.3.</t>
  </si>
  <si>
    <t>170751</t>
  </si>
  <si>
    <t>CABO DE COBRE  70MM2 - 1 KV</t>
  </si>
  <si>
    <t>8.4.4.</t>
  </si>
  <si>
    <t>170933</t>
  </si>
  <si>
    <t>CABO DE COBRE  95 MM2 - 1 KV</t>
  </si>
  <si>
    <t>8.4.5.</t>
  </si>
  <si>
    <t>170934</t>
  </si>
  <si>
    <t>CABO DE COBRE 120 MM2 - 1 KV</t>
  </si>
  <si>
    <t>8.5.</t>
  </si>
  <si>
    <t>PONTOS, TOMADAS E INTERRUPTORES</t>
  </si>
  <si>
    <t>8.5.1.</t>
  </si>
  <si>
    <t>171521</t>
  </si>
  <si>
    <t>CONTROLADOR DE VENTILADOR</t>
  </si>
  <si>
    <t>8.5.2.</t>
  </si>
  <si>
    <t>170332</t>
  </si>
  <si>
    <t>INTERRUPTOR 1 TECLA SIMPLES (S/FIAÇAO)</t>
  </si>
  <si>
    <t>8.5.3.</t>
  </si>
  <si>
    <t>170337</t>
  </si>
  <si>
    <t>INTERRUPTOR 1 TECLA+TOMADA (S/FIAÇAO)</t>
  </si>
  <si>
    <t>8.5.4.</t>
  </si>
  <si>
    <t>170964</t>
  </si>
  <si>
    <t>INTERRUPTOR 2 TECLAS +TOMADA 2P +T (S/FIAÇÃO)</t>
  </si>
  <si>
    <t>8.5.5.</t>
  </si>
  <si>
    <t>170334</t>
  </si>
  <si>
    <t>INTERRUPTOR 2 TECLAS SIMPLES (S/FIAÇAO)</t>
  </si>
  <si>
    <t>8.5.6.</t>
  </si>
  <si>
    <t>170338</t>
  </si>
  <si>
    <t>INTERRUPTOR 3 TECLAS SIMPLES (S/FIAÇAO)</t>
  </si>
  <si>
    <t>8.5.7.</t>
  </si>
  <si>
    <t>170309</t>
  </si>
  <si>
    <t>PONTO DE ANTENA P/ RADIO E TV (C/ FIAÇAO)</t>
  </si>
  <si>
    <t>8.5.8.</t>
  </si>
  <si>
    <t>170701</t>
  </si>
  <si>
    <t>PONTO DE FORÇA (TUBUL., FIAÇAO E DISJUNTOR) ACIMA DE 200W</t>
  </si>
  <si>
    <t>8.5.9.</t>
  </si>
  <si>
    <t>170081</t>
  </si>
  <si>
    <t>PONTO DE LUZ / FORÇA (C/TUBUL., CX. E FIAÇAO) ATE 200W</t>
  </si>
  <si>
    <t>8.5.10.</t>
  </si>
  <si>
    <t>170692</t>
  </si>
  <si>
    <t>PONTO P/ VENTILADOR DE TETO (C/ FIAÇAO)</t>
  </si>
  <si>
    <t>8.5.11.</t>
  </si>
  <si>
    <t>171491</t>
  </si>
  <si>
    <t>REVISÃO DE PONTO DE LUZ</t>
  </si>
  <si>
    <t>8.5.12.</t>
  </si>
  <si>
    <t>170339</t>
  </si>
  <si>
    <t>TOMADA 2P+T 10A (S/FIAÇAO)</t>
  </si>
  <si>
    <t>8.5.13.</t>
  </si>
  <si>
    <t>171523</t>
  </si>
  <si>
    <t>TOMADA 2P+T 20A (S/FIAÇAO)</t>
  </si>
  <si>
    <t>8.5.14.</t>
  </si>
  <si>
    <t>170955</t>
  </si>
  <si>
    <t>TOMADA 3P+T 63A/220V</t>
  </si>
  <si>
    <t>8.5.15.</t>
  </si>
  <si>
    <t>171522</t>
  </si>
  <si>
    <t>TOMADAS 2 (2P+T) 10A (S/FIAÇÃO)</t>
  </si>
  <si>
    <t>8.5.16.</t>
  </si>
  <si>
    <t>171520</t>
  </si>
  <si>
    <t>TOMADAS 2 (2P+T) 20A (S/FIAÇÃO)</t>
  </si>
  <si>
    <t>8.6.</t>
  </si>
  <si>
    <t>LUMINÁRIAS</t>
  </si>
  <si>
    <t>8.6.1.</t>
  </si>
  <si>
    <t>170993</t>
  </si>
  <si>
    <t>HOLOFOTE -  LED 300W (CÔNICO)</t>
  </si>
  <si>
    <t>8.6.2.</t>
  </si>
  <si>
    <t>14543</t>
  </si>
  <si>
    <t>SOQUETE DE PVC / TERMOPLASTICO BASE E27, COM CHAVE, PARA LAMPADAS</t>
  </si>
  <si>
    <t>8.6.3.</t>
  </si>
  <si>
    <t>38194</t>
  </si>
  <si>
    <t>LAMPADA LED 10 W BIVOLT BRANCA, FORMATO TRADICIONAL (BASE E27)</t>
  </si>
  <si>
    <t>8.6.4.</t>
  </si>
  <si>
    <t>Cotação</t>
  </si>
  <si>
    <t>LUMINÁRIA LED PAFLON DE SOBREPOR - 24W</t>
  </si>
  <si>
    <t>8.6.5.</t>
  </si>
  <si>
    <t>LUMINÁRIA LED PAFLON DE SOBREPOR - 36W</t>
  </si>
  <si>
    <t>8.7.</t>
  </si>
  <si>
    <t>ALIMENTAÇÃO, MEDIÇÃO, PROTEÇÃO E MOTORES</t>
  </si>
  <si>
    <t>8.7.1.</t>
  </si>
  <si>
    <t>170381</t>
  </si>
  <si>
    <t>CORDOALHA DE COBRE NU - SEÇAO 35 A 50MM2 - ISOLADORES</t>
  </si>
  <si>
    <t>8.7.2.</t>
  </si>
  <si>
    <t>170382</t>
  </si>
  <si>
    <t>CORDOALHA DE COBRE NU - SEÇAO 70 A 90MM2 - ISOLADORES</t>
  </si>
  <si>
    <t>8.7.3.</t>
  </si>
  <si>
    <t>171468</t>
  </si>
  <si>
    <t>INTERRUPTOR DIFERENCIAL RESIDUAL 20A/30MA-2P</t>
  </si>
  <si>
    <t>8.7.4.</t>
  </si>
  <si>
    <t>171469</t>
  </si>
  <si>
    <t>INTERRUPTOR DIFERENCIAL RESIDUAL 40A/30MA-4P</t>
  </si>
  <si>
    <t>8.7.5.</t>
  </si>
  <si>
    <t>170380</t>
  </si>
  <si>
    <t>MASTRO SIMPLES DE FO GO P/ PARA-RAIO (C/ ACESSORIOS)</t>
  </si>
  <si>
    <t>8.7.6.</t>
  </si>
  <si>
    <t>170415</t>
  </si>
  <si>
    <t>MURETA DE MEDIÇAO EM ALV.C/LAJE EM CONC.(C=2.20/L=0.50/H=2.0M)</t>
  </si>
  <si>
    <t>8.7.7.</t>
  </si>
  <si>
    <t>170378</t>
  </si>
  <si>
    <t>PÁRA-RAIO LATAO CROMADO TIPO FRANKLIN (S/ACESS.)</t>
  </si>
  <si>
    <t>8.8.</t>
  </si>
  <si>
    <t>INSTALAÇÕES TELEFÔNICAS E LÓGICAS</t>
  </si>
  <si>
    <t>8.8.1.</t>
  </si>
  <si>
    <t>170690</t>
  </si>
  <si>
    <t>PONTO DE LOGICA - UTP (C/ INSTALAÇAO APARENTE)</t>
  </si>
  <si>
    <t>8.8.2.</t>
  </si>
  <si>
    <t>170683</t>
  </si>
  <si>
    <t>PONTO DE LOGICA - UTP (INCL. ELETR.,CABO E CONECTOR)</t>
  </si>
  <si>
    <t>8.8.3.</t>
  </si>
  <si>
    <t>171182</t>
  </si>
  <si>
    <t>TOMADA FEMEA RJ-45 COMPLETA</t>
  </si>
  <si>
    <t>9.</t>
  </si>
  <si>
    <t>INSTALAÇÕES DE AR CONDICIONADO</t>
  </si>
  <si>
    <t>9.1.</t>
  </si>
  <si>
    <t>PONTOS</t>
  </si>
  <si>
    <t>9.1.1.</t>
  </si>
  <si>
    <t>231084</t>
  </si>
  <si>
    <t>PONTO DE DRENO P/ SPLIT (10M)</t>
  </si>
  <si>
    <t>9.1.2.</t>
  </si>
  <si>
    <t>231085</t>
  </si>
  <si>
    <t>PONTO DE GÁS P/ SPLIT ATÉ 30.000 BTU'S (10M)</t>
  </si>
  <si>
    <t>9.1.3.</t>
  </si>
  <si>
    <t>230846</t>
  </si>
  <si>
    <t>REVISÃO DE PONTO DE AR CONDICIONADO</t>
  </si>
  <si>
    <t>10.</t>
  </si>
  <si>
    <t>INSTALAÇÕES HIDROSSANITÁRIAS</t>
  </si>
  <si>
    <t>10.1.</t>
  </si>
  <si>
    <t>AGUA FRIA</t>
  </si>
  <si>
    <t>10.1.1.</t>
  </si>
  <si>
    <t>180299</t>
  </si>
  <si>
    <t>PONTO DE AGUA (INCL. TUBOS E CONEXOES)</t>
  </si>
  <si>
    <t>10.1.2.</t>
  </si>
  <si>
    <t>180799</t>
  </si>
  <si>
    <t>REGISTRO DE GAVETA  2" - BRUTO</t>
  </si>
  <si>
    <t>10.1.3.</t>
  </si>
  <si>
    <t>180803</t>
  </si>
  <si>
    <t>REGISTRO DE GAVETA 2 1/2" - BRUTO</t>
  </si>
  <si>
    <t>10.1.4.</t>
  </si>
  <si>
    <t>180446</t>
  </si>
  <si>
    <t>REGISTRO DE PRESSAO C/ CANOPLA -  3/4"</t>
  </si>
  <si>
    <t>10.1.5.</t>
  </si>
  <si>
    <t>180461</t>
  </si>
  <si>
    <t>RESERVATÓRIO EM POLIETILENO DE 1.000 L</t>
  </si>
  <si>
    <t>10.1.6.</t>
  </si>
  <si>
    <t>181504</t>
  </si>
  <si>
    <t>RESERVATÓRIO EM POLIETILENO DE 3.000 L</t>
  </si>
  <si>
    <t>10.1.7.</t>
  </si>
  <si>
    <t>180837</t>
  </si>
  <si>
    <t>RESERVATÓRIO EM POLIETILENO DE 5.000 L</t>
  </si>
  <si>
    <t>10.1.8.</t>
  </si>
  <si>
    <t>180844</t>
  </si>
  <si>
    <t>REVISÃO DE PONTO DE ÁGUA</t>
  </si>
  <si>
    <t>10.2.</t>
  </si>
  <si>
    <t>ESGOTO</t>
  </si>
  <si>
    <t>10.2.1.</t>
  </si>
  <si>
    <t>180414</t>
  </si>
  <si>
    <t>CAIXA EM ALVENARIA DE  30X30X30CM C/ TPO. CONCRETO</t>
  </si>
  <si>
    <t>10.2.2.</t>
  </si>
  <si>
    <t>180413</t>
  </si>
  <si>
    <t>CAIXA EM ALVENARIA DE  40X40X50CM C/ TPO. CONCRETO</t>
  </si>
  <si>
    <t>10.2.3.</t>
  </si>
  <si>
    <t>180093</t>
  </si>
  <si>
    <t>CAIXA SIFONADA DE PVC C/ GRELHA - 100X100X50MM</t>
  </si>
  <si>
    <t>10.2.4.</t>
  </si>
  <si>
    <t>180349</t>
  </si>
  <si>
    <t>FOSSA SEPTICA PRE-MOLDADA CAP= 10 PESSOAS</t>
  </si>
  <si>
    <t>10.2.5.</t>
  </si>
  <si>
    <t>180214</t>
  </si>
  <si>
    <t>PONTO DE ESGOTO (INCL. TUBOS, CONEXOES,CX. E RALOS)</t>
  </si>
  <si>
    <t>10.2.6.</t>
  </si>
  <si>
    <t>180845</t>
  </si>
  <si>
    <t>REVISÃO DE PONTO DE ESGOTO</t>
  </si>
  <si>
    <t>10.2.7.</t>
  </si>
  <si>
    <t>180350</t>
  </si>
  <si>
    <t>SUMIDOURO PRE-MOLDADO CAP= 10 PESSOAS</t>
  </si>
  <si>
    <t>10.2.8.</t>
  </si>
  <si>
    <t>180508</t>
  </si>
  <si>
    <t>TUBO EM PVC - 150MM (LS)</t>
  </si>
  <si>
    <t>10.2.9.</t>
  </si>
  <si>
    <t>180650</t>
  </si>
  <si>
    <t>TUBO EM PVC - 200MM (LS)</t>
  </si>
  <si>
    <t>10.3.</t>
  </si>
  <si>
    <t>AGUAS PLUVIAIS</t>
  </si>
  <si>
    <t>10.3.1.</t>
  </si>
  <si>
    <t>180513</t>
  </si>
  <si>
    <t>CANALETA EM ALVENARIA (0.30X0.30M) REBOCADA INTERNAMENTE</t>
  </si>
  <si>
    <t>10.3.2.</t>
  </si>
  <si>
    <t>180719</t>
  </si>
  <si>
    <t>TUBO EM CONCRETO SIMPLES  D=300MM</t>
  </si>
  <si>
    <t>11.</t>
  </si>
  <si>
    <t>APARELHOS, LOUÇAS, METAIS E ACESSÓRIOS SANITÁRIOS</t>
  </si>
  <si>
    <t>11.1.</t>
  </si>
  <si>
    <t>11.1.1.</t>
  </si>
  <si>
    <t>190806</t>
  </si>
  <si>
    <t>ASSENTO PLASTICO</t>
  </si>
  <si>
    <t>11.1.2.</t>
  </si>
  <si>
    <t>190303</t>
  </si>
  <si>
    <t>BACIA SIFONADA  - PCD</t>
  </si>
  <si>
    <t>11.1.3.</t>
  </si>
  <si>
    <t>190609</t>
  </si>
  <si>
    <t>BACIA SIFONADA C/CX. DESCARGA ACOPLADA C/ ASSENTO</t>
  </si>
  <si>
    <t>11.1.4.</t>
  </si>
  <si>
    <t>190716</t>
  </si>
  <si>
    <t>BARRA EM AÇO INOX (PCD)</t>
  </si>
  <si>
    <t>11.1.5.</t>
  </si>
  <si>
    <t>190789</t>
  </si>
  <si>
    <t>CABIDE CROMADO</t>
  </si>
  <si>
    <t>11.1.6.</t>
  </si>
  <si>
    <t>190099</t>
  </si>
  <si>
    <t>CHUVEIRO ELETRICO</t>
  </si>
  <si>
    <t>11.1.7.</t>
  </si>
  <si>
    <t>190218</t>
  </si>
  <si>
    <t>CHUVEIRO EM PVC</t>
  </si>
  <si>
    <t>11.1.8.</t>
  </si>
  <si>
    <t>191513</t>
  </si>
  <si>
    <t>CUBA EM AÇO INOX 40 X30 X15CM</t>
  </si>
  <si>
    <t>11.1.9.</t>
  </si>
  <si>
    <t>190691</t>
  </si>
  <si>
    <t>DUCHA HIGIENICA CROMADA</t>
  </si>
  <si>
    <t>11.1.10.</t>
  </si>
  <si>
    <t>190232</t>
  </si>
  <si>
    <t>LAVATORIO DE LOUÇA S/COL.C/TORN.,SIFAO E VALV.</t>
  </si>
  <si>
    <t>11.1.11.</t>
  </si>
  <si>
    <t>190636</t>
  </si>
  <si>
    <t>PIA 01 CUBA AÇO INOX C/TORNEIRA,SIFAO E VALV.-2.0M</t>
  </si>
  <si>
    <t>11.1.12.</t>
  </si>
  <si>
    <t>190238</t>
  </si>
  <si>
    <t>PIA 01 CUBA EM AÇO INOX C/TORN.,SIFAO E VALV.(1,50M)</t>
  </si>
  <si>
    <t>11.1.13.</t>
  </si>
  <si>
    <t>190797</t>
  </si>
  <si>
    <t>PORTA PAPEL HIGIÊNICO - POLIPROPILENO</t>
  </si>
  <si>
    <t>11.1.14.</t>
  </si>
  <si>
    <t>190848</t>
  </si>
  <si>
    <t>SABONETEIRA PARA SABÃO LÍQUIDO (VIDRO+INOX) - MÓVEL</t>
  </si>
  <si>
    <t>11.1.15.</t>
  </si>
  <si>
    <t>191374</t>
  </si>
  <si>
    <t>SIFÃO PLÁSTICO FLEXÍVEL</t>
  </si>
  <si>
    <t>11.1.16.</t>
  </si>
  <si>
    <t>190376</t>
  </si>
  <si>
    <t>TANQUE INOX C/ TORNEIRA, SIFAO E VALVULA</t>
  </si>
  <si>
    <t>11.1.17.</t>
  </si>
  <si>
    <t>191515</t>
  </si>
  <si>
    <t>TORNEIRA COM ALAVANCA</t>
  </si>
  <si>
    <t>11.1.18.</t>
  </si>
  <si>
    <t>190097</t>
  </si>
  <si>
    <t>TORNEIRA CROMADA DE 1/2" P/ JARDIM</t>
  </si>
  <si>
    <t>11.1.19.</t>
  </si>
  <si>
    <t>191274</t>
  </si>
  <si>
    <t>TORNEIRA DE BÓIA 3/4"</t>
  </si>
  <si>
    <t>11.1.20.</t>
  </si>
  <si>
    <t>191516</t>
  </si>
  <si>
    <t>TORNEIRA PARA LAVATÓRIO DE MESA COM FECHAMENTO AUTOMÁTICO</t>
  </si>
  <si>
    <t>11.1.21.</t>
  </si>
  <si>
    <t>190616</t>
  </si>
  <si>
    <t>VALVULA DE DESCARGA HYDRA CROMADA 1 1/2"</t>
  </si>
  <si>
    <t>11.1.22.</t>
  </si>
  <si>
    <t>11.2.</t>
  </si>
  <si>
    <t>SERRALHERIA</t>
  </si>
  <si>
    <t>11.2.1.</t>
  </si>
  <si>
    <t>240244</t>
  </si>
  <si>
    <t>ALAMBRADO P/ QUADRA (TUBO FO E TELA DE ARAME GALV.-12 # 2")</t>
  </si>
  <si>
    <t>11.2.2.</t>
  </si>
  <si>
    <t>241318</t>
  </si>
  <si>
    <t>PLACA DE INAUGURAÇÃO  EM AÇO INOX/LETRAS BX. RELEVO- (40 X 30CM)</t>
  </si>
  <si>
    <t>11.2.3.</t>
  </si>
  <si>
    <t>241468</t>
  </si>
  <si>
    <t>PLACA DE SINALIZAÇÃO FOTOLUMINOSCENTE</t>
  </si>
  <si>
    <t>12.</t>
  </si>
  <si>
    <t>OUTROS ELEMENTOS</t>
  </si>
  <si>
    <t>12.1.</t>
  </si>
  <si>
    <t>12.1.1.</t>
  </si>
  <si>
    <t>250109</t>
  </si>
  <si>
    <t>ESPELHO DE CRISTAL (0,40X0,60M) COM MOLDURA EM ALUMÍNIO</t>
  </si>
  <si>
    <t>12.1.2.</t>
  </si>
  <si>
    <t>260168</t>
  </si>
  <si>
    <t>PLANTIO DE GRAMA (INCL. TERRA PRETA)</t>
  </si>
  <si>
    <t>12.1.3.</t>
  </si>
  <si>
    <t>260203</t>
  </si>
  <si>
    <t>SARJETA EM CONCRETO SIMPLES</t>
  </si>
  <si>
    <t>12.1.4.</t>
  </si>
  <si>
    <t>270220</t>
  </si>
  <si>
    <t>LIMPEZA GERAL E ENTREGA DA OBRA</t>
  </si>
  <si>
    <t>ESTIMATIVA</t>
  </si>
  <si>
    <t>PINTURA DE PAREDE COM TINTA LATEX ACRÍLICA ACETINADA C/ MASSA E SELADOR - INTERNA E EXTERNA</t>
  </si>
  <si>
    <t>PINTURA COM TINTA ESMALTE S/ PAREDE C/ MASSA E SELADOR</t>
  </si>
  <si>
    <t>PA20261561605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</si>
</sst>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;\-0;;\ @"/>
    <numFmt numFmtId="165" formatCode="[$-F800]dddd\,\ mmmm\ dd\,\ yyyy"/>
    <numFmt numFmtId="166" formatCode="_-* #,##0.00_-;\-* #,##0.00_-;_-* \-??_-;_-@_-"/>
    <numFmt numFmtId="167" formatCode="[$-416]mmm\-yy;@"/>
    <numFmt numFmtId="168" formatCode="&quot;R$&quot;\ #,##0.00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10"/>
      <color theme="1"/>
      <name val="Arial"/>
      <family val="2"/>
    </font>
    <font>
      <sz val="10"/>
      <color theme="1"/>
      <name val="Arial"/>
      <family val="2"/>
    </font>
    <font>
      <sz val="7"/>
      <color theme="1"/>
      <name val="Arial"/>
      <family val="2"/>
    </font>
    <font>
      <sz val="10"/>
      <name val="Arial"/>
      <family val="2"/>
    </font>
    <font>
      <b/>
      <sz val="12"/>
      <name val="Arial"/>
      <family val="2"/>
    </font>
    <font>
      <sz val="8"/>
      <color theme="1"/>
      <name val="Arial"/>
      <family val="2"/>
    </font>
    <font>
      <sz val="8"/>
      <name val="Calibri"/>
      <family val="2"/>
      <scheme val="minor"/>
    </font>
    <font>
      <sz val="11"/>
      <color indexed="8"/>
      <name val="Calibri"/>
      <family val="2"/>
    </font>
    <font>
      <sz val="10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  <font>
      <u/>
      <sz val="10"/>
      <color theme="1"/>
      <name val="Arial"/>
      <family val="2"/>
    </font>
    <font>
      <b/>
      <sz val="1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theme="0" tint="-0.49998474074526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darkUp">
        <fgColor theme="0" tint="-0.24994659260841701"/>
        <bgColor theme="0" tint="-4.9989318521683403E-2"/>
      </patternFill>
    </fill>
    <fill>
      <patternFill patternType="darkUp">
        <fgColor theme="0" tint="-0.24994659260841701"/>
        <bgColor indexed="65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indexed="22"/>
        <bgColor indexed="44"/>
      </patternFill>
    </fill>
  </fills>
  <borders count="5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11" fillId="0" borderId="0"/>
    <xf numFmtId="166" fontId="7" fillId="0" borderId="0" applyFill="0" applyBorder="0" applyAlignment="0" applyProtection="0"/>
    <xf numFmtId="0" fontId="12" fillId="0" borderId="0"/>
    <xf numFmtId="0" fontId="1" fillId="0" borderId="0"/>
    <xf numFmtId="0" fontId="1" fillId="0" borderId="0"/>
    <xf numFmtId="43" fontId="7" fillId="0" borderId="0" applyFont="0" applyFill="0" applyBorder="0" applyAlignment="0" applyProtection="0"/>
  </cellStyleXfs>
  <cellXfs count="300">
    <xf numFmtId="0" fontId="0" fillId="0" borderId="0" xfId="0"/>
    <xf numFmtId="0" fontId="3" fillId="0" borderId="0" xfId="0" applyFont="1"/>
    <xf numFmtId="0" fontId="4" fillId="0" borderId="0" xfId="0" applyFont="1"/>
    <xf numFmtId="0" fontId="5" fillId="0" borderId="0" xfId="0" applyFont="1"/>
    <xf numFmtId="0" fontId="4" fillId="0" borderId="2" xfId="0" applyFont="1" applyBorder="1"/>
    <xf numFmtId="0" fontId="3" fillId="0" borderId="3" xfId="0" applyFont="1" applyBorder="1"/>
    <xf numFmtId="0" fontId="4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7" xfId="0" applyFont="1" applyBorder="1" applyAlignment="1">
      <alignment vertical="center"/>
    </xf>
    <xf numFmtId="0" fontId="4" fillId="0" borderId="0" xfId="0" applyFont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7" xfId="0" applyFont="1" applyBorder="1" applyAlignment="1">
      <alignment horizontal="center" vertical="center"/>
    </xf>
    <xf numFmtId="0" fontId="4" fillId="0" borderId="7" xfId="0" applyFont="1" applyBorder="1" applyAlignment="1">
      <alignment horizontal="center"/>
    </xf>
    <xf numFmtId="0" fontId="4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0" fillId="0" borderId="15" xfId="0" applyBorder="1"/>
    <xf numFmtId="0" fontId="0" fillId="2" borderId="16" xfId="0" applyFill="1" applyBorder="1"/>
    <xf numFmtId="0" fontId="0" fillId="0" borderId="17" xfId="0" applyBorder="1"/>
    <xf numFmtId="0" fontId="0" fillId="2" borderId="18" xfId="0" applyFill="1" applyBorder="1"/>
    <xf numFmtId="0" fontId="5" fillId="0" borderId="6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14" fontId="5" fillId="0" borderId="6" xfId="0" applyNumberFormat="1" applyFont="1" applyBorder="1" applyAlignment="1">
      <alignment horizontal="center" vertical="center"/>
    </xf>
    <xf numFmtId="0" fontId="2" fillId="0" borderId="15" xfId="0" applyFont="1" applyBorder="1" applyAlignment="1">
      <alignment horizontal="center"/>
    </xf>
    <xf numFmtId="0" fontId="2" fillId="0" borderId="16" xfId="0" applyFont="1" applyBorder="1" applyAlignment="1">
      <alignment horizontal="center"/>
    </xf>
    <xf numFmtId="0" fontId="4" fillId="0" borderId="8" xfId="0" applyFont="1" applyBorder="1" applyAlignment="1">
      <alignment horizontal="center" vertical="center" wrapText="1"/>
    </xf>
    <xf numFmtId="164" fontId="3" fillId="0" borderId="0" xfId="0" applyNumberFormat="1" applyFont="1"/>
    <xf numFmtId="164" fontId="5" fillId="0" borderId="0" xfId="0" applyNumberFormat="1" applyFont="1" applyAlignment="1">
      <alignment horizontal="center" vertical="center"/>
    </xf>
    <xf numFmtId="0" fontId="4" fillId="0" borderId="20" xfId="0" applyFont="1" applyBorder="1" applyAlignment="1">
      <alignment horizontal="center" vertical="center" wrapText="1"/>
    </xf>
    <xf numFmtId="0" fontId="5" fillId="0" borderId="12" xfId="0" applyFont="1" applyBorder="1" applyAlignment="1">
      <alignment horizontal="center" vertical="center"/>
    </xf>
    <xf numFmtId="0" fontId="5" fillId="0" borderId="26" xfId="0" applyFont="1" applyBorder="1" applyAlignment="1">
      <alignment horizontal="center" vertical="center"/>
    </xf>
    <xf numFmtId="0" fontId="5" fillId="3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center" vertical="center"/>
    </xf>
    <xf numFmtId="0" fontId="5" fillId="2" borderId="27" xfId="0" applyFont="1" applyFill="1" applyBorder="1" applyAlignment="1">
      <alignment horizontal="left" vertical="center" wrapText="1"/>
    </xf>
    <xf numFmtId="43" fontId="5" fillId="2" borderId="27" xfId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43" fontId="5" fillId="0" borderId="25" xfId="1" applyFont="1" applyBorder="1" applyAlignment="1">
      <alignment horizontal="center" vertical="center"/>
    </xf>
    <xf numFmtId="43" fontId="5" fillId="0" borderId="27" xfId="1" applyFont="1" applyBorder="1" applyAlignment="1">
      <alignment horizontal="center" vertical="center"/>
    </xf>
    <xf numFmtId="0" fontId="5" fillId="0" borderId="2" xfId="0" applyFont="1" applyBorder="1"/>
    <xf numFmtId="0" fontId="5" fillId="2" borderId="2" xfId="0" applyFont="1" applyFill="1" applyBorder="1"/>
    <xf numFmtId="0" fontId="5" fillId="2" borderId="0" xfId="0" applyFont="1" applyFill="1"/>
    <xf numFmtId="0" fontId="5" fillId="2" borderId="3" xfId="0" applyFont="1" applyFill="1" applyBorder="1"/>
    <xf numFmtId="0" fontId="5" fillId="2" borderId="4" xfId="0" applyFont="1" applyFill="1" applyBorder="1"/>
    <xf numFmtId="0" fontId="5" fillId="2" borderId="1" xfId="0" applyFont="1" applyFill="1" applyBorder="1"/>
    <xf numFmtId="0" fontId="5" fillId="2" borderId="5" xfId="0" applyFont="1" applyFill="1" applyBorder="1"/>
    <xf numFmtId="0" fontId="5" fillId="0" borderId="0" xfId="0" applyFont="1" applyAlignment="1">
      <alignment horizontal="left" vertical="center"/>
    </xf>
    <xf numFmtId="0" fontId="5" fillId="0" borderId="3" xfId="0" applyFont="1" applyBorder="1"/>
    <xf numFmtId="0" fontId="5" fillId="0" borderId="0" xfId="0" applyFont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0" xfId="0" applyFont="1" applyAlignment="1">
      <alignment vertical="center"/>
    </xf>
    <xf numFmtId="0" fontId="4" fillId="0" borderId="20" xfId="0" applyFont="1" applyBorder="1" applyAlignment="1">
      <alignment horizontal="center"/>
    </xf>
    <xf numFmtId="0" fontId="9" fillId="0" borderId="0" xfId="0" applyFont="1" applyAlignment="1">
      <alignment horizontal="center"/>
    </xf>
    <xf numFmtId="0" fontId="9" fillId="0" borderId="3" xfId="0" applyFont="1" applyBorder="1" applyAlignment="1">
      <alignment horizontal="center"/>
    </xf>
    <xf numFmtId="0" fontId="4" fillId="0" borderId="20" xfId="0" applyFont="1" applyBorder="1" applyAlignment="1">
      <alignment horizontal="center" vertical="center"/>
    </xf>
    <xf numFmtId="17" fontId="4" fillId="0" borderId="6" xfId="0" applyNumberFormat="1" applyFont="1" applyBorder="1" applyAlignment="1">
      <alignment horizontal="center"/>
    </xf>
    <xf numFmtId="0" fontId="5" fillId="0" borderId="34" xfId="0" applyFont="1" applyBorder="1" applyAlignment="1">
      <alignment horizontal="right" vertical="center"/>
    </xf>
    <xf numFmtId="0" fontId="5" fillId="0" borderId="35" xfId="0" applyFont="1" applyBorder="1" applyAlignment="1">
      <alignment horizontal="right" vertical="center"/>
    </xf>
    <xf numFmtId="10" fontId="5" fillId="0" borderId="32" xfId="2" applyNumberFormat="1" applyFont="1" applyBorder="1" applyAlignment="1">
      <alignment horizontal="center"/>
    </xf>
    <xf numFmtId="43" fontId="5" fillId="0" borderId="33" xfId="0" applyNumberFormat="1" applyFont="1" applyBorder="1"/>
    <xf numFmtId="10" fontId="5" fillId="0" borderId="0" xfId="0" applyNumberFormat="1" applyFont="1"/>
    <xf numFmtId="43" fontId="5" fillId="0" borderId="0" xfId="0" applyNumberFormat="1" applyFont="1"/>
    <xf numFmtId="43" fontId="5" fillId="0" borderId="12" xfId="1" applyFont="1" applyBorder="1" applyAlignment="1">
      <alignment vertical="center"/>
    </xf>
    <xf numFmtId="0" fontId="5" fillId="0" borderId="15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10" fontId="3" fillId="0" borderId="6" xfId="2" applyNumberFormat="1" applyFont="1" applyBorder="1" applyAlignment="1">
      <alignment horizontal="center"/>
    </xf>
    <xf numFmtId="10" fontId="3" fillId="0" borderId="5" xfId="2" applyNumberFormat="1" applyFont="1" applyBorder="1" applyAlignment="1">
      <alignment horizontal="center"/>
    </xf>
    <xf numFmtId="0" fontId="5" fillId="0" borderId="1" xfId="0" applyFont="1" applyBorder="1"/>
    <xf numFmtId="0" fontId="4" fillId="0" borderId="20" xfId="0" applyFont="1" applyBorder="1" applyAlignment="1">
      <alignment horizontal="left" vertical="center" wrapText="1"/>
    </xf>
    <xf numFmtId="0" fontId="5" fillId="0" borderId="10" xfId="0" applyFont="1" applyBorder="1" applyAlignment="1">
      <alignment horizontal="left"/>
    </xf>
    <xf numFmtId="0" fontId="5" fillId="0" borderId="6" xfId="0" applyFont="1" applyBorder="1" applyAlignment="1">
      <alignment horizontal="center"/>
    </xf>
    <xf numFmtId="0" fontId="4" fillId="0" borderId="38" xfId="0" applyFont="1" applyBorder="1" applyAlignment="1">
      <alignment horizontal="center" vertical="center"/>
    </xf>
    <xf numFmtId="0" fontId="4" fillId="0" borderId="39" xfId="0" applyFont="1" applyBorder="1" applyAlignment="1">
      <alignment horizontal="center" vertical="center"/>
    </xf>
    <xf numFmtId="164" fontId="3" fillId="2" borderId="38" xfId="0" applyNumberFormat="1" applyFont="1" applyFill="1" applyBorder="1"/>
    <xf numFmtId="0" fontId="3" fillId="2" borderId="39" xfId="0" applyFont="1" applyFill="1" applyBorder="1"/>
    <xf numFmtId="164" fontId="5" fillId="2" borderId="38" xfId="0" applyNumberFormat="1" applyFont="1" applyFill="1" applyBorder="1" applyAlignment="1">
      <alignment horizontal="center" vertical="center"/>
    </xf>
    <xf numFmtId="164" fontId="5" fillId="2" borderId="32" xfId="0" applyNumberFormat="1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vertical="center"/>
    </xf>
    <xf numFmtId="0" fontId="5" fillId="0" borderId="0" xfId="0" applyFont="1" applyAlignment="1">
      <alignment horizontal="center"/>
    </xf>
    <xf numFmtId="14" fontId="0" fillId="2" borderId="18" xfId="0" applyNumberFormat="1" applyFill="1" applyBorder="1" applyAlignment="1">
      <alignment horizontal="left"/>
    </xf>
    <xf numFmtId="10" fontId="5" fillId="0" borderId="8" xfId="2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left" vertical="center" wrapText="1"/>
    </xf>
    <xf numFmtId="0" fontId="13" fillId="2" borderId="12" xfId="0" applyFont="1" applyFill="1" applyBorder="1" applyAlignment="1">
      <alignment horizontal="center" vertical="center"/>
    </xf>
    <xf numFmtId="49" fontId="13" fillId="2" borderId="12" xfId="0" applyNumberFormat="1" applyFont="1" applyFill="1" applyBorder="1" applyAlignment="1">
      <alignment horizontal="center" vertical="center"/>
    </xf>
    <xf numFmtId="0" fontId="13" fillId="2" borderId="12" xfId="0" applyFont="1" applyFill="1" applyBorder="1" applyAlignment="1">
      <alignment horizontal="left" vertical="center" wrapText="1"/>
    </xf>
    <xf numFmtId="0" fontId="13" fillId="5" borderId="12" xfId="0" applyFont="1" applyFill="1" applyBorder="1" applyAlignment="1">
      <alignment horizontal="center" vertical="center"/>
    </xf>
    <xf numFmtId="0" fontId="13" fillId="0" borderId="0" xfId="0" applyFont="1"/>
    <xf numFmtId="0" fontId="14" fillId="2" borderId="12" xfId="0" applyFont="1" applyFill="1" applyBorder="1" applyAlignment="1">
      <alignment horizontal="center" vertical="center"/>
    </xf>
    <xf numFmtId="0" fontId="14" fillId="0" borderId="12" xfId="0" applyFont="1" applyBorder="1" applyAlignment="1">
      <alignment horizontal="left" vertical="center" wrapText="1"/>
    </xf>
    <xf numFmtId="0" fontId="14" fillId="0" borderId="12" xfId="0" applyFont="1" applyBorder="1" applyAlignment="1">
      <alignment horizontal="center" vertical="center"/>
    </xf>
    <xf numFmtId="2" fontId="14" fillId="0" borderId="12" xfId="1" applyNumberFormat="1" applyFont="1" applyBorder="1" applyAlignment="1">
      <alignment horizontal="center" vertical="center"/>
    </xf>
    <xf numFmtId="0" fontId="14" fillId="0" borderId="0" xfId="0" applyFont="1"/>
    <xf numFmtId="0" fontId="13" fillId="0" borderId="0" xfId="0" applyFont="1" applyAlignment="1">
      <alignment horizontal="center" vertical="center"/>
    </xf>
    <xf numFmtId="0" fontId="13" fillId="0" borderId="0" xfId="0" applyFont="1" applyAlignment="1">
      <alignment horizontal="left" vertical="center"/>
    </xf>
    <xf numFmtId="43" fontId="13" fillId="5" borderId="12" xfId="1" applyFont="1" applyFill="1" applyBorder="1" applyAlignment="1">
      <alignment horizontal="center" vertical="center"/>
    </xf>
    <xf numFmtId="43" fontId="14" fillId="0" borderId="12" xfId="1" applyFont="1" applyBorder="1" applyAlignment="1">
      <alignment horizontal="center" vertical="center"/>
    </xf>
    <xf numFmtId="43" fontId="5" fillId="0" borderId="0" xfId="1" applyFont="1" applyAlignment="1">
      <alignment horizontal="center" vertical="center"/>
    </xf>
    <xf numFmtId="167" fontId="5" fillId="2" borderId="39" xfId="0" applyNumberFormat="1" applyFont="1" applyFill="1" applyBorder="1" applyAlignment="1">
      <alignment horizontal="center" vertical="center"/>
    </xf>
    <xf numFmtId="164" fontId="5" fillId="2" borderId="0" xfId="0" applyNumberFormat="1" applyFont="1" applyFill="1" applyAlignment="1">
      <alignment horizontal="center" vertical="center"/>
    </xf>
    <xf numFmtId="164" fontId="5" fillId="0" borderId="3" xfId="0" applyNumberFormat="1" applyFont="1" applyBorder="1" applyAlignment="1">
      <alignment horizontal="center" vertical="center"/>
    </xf>
    <xf numFmtId="164" fontId="5" fillId="2" borderId="40" xfId="0" applyNumberFormat="1" applyFont="1" applyFill="1" applyBorder="1" applyAlignment="1">
      <alignment horizontal="center" vertical="center"/>
    </xf>
    <xf numFmtId="43" fontId="4" fillId="4" borderId="29" xfId="1" applyFont="1" applyFill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43" fontId="5" fillId="0" borderId="16" xfId="1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0" xfId="0" applyFont="1" applyAlignment="1">
      <alignment wrapText="1"/>
    </xf>
    <xf numFmtId="0" fontId="0" fillId="2" borderId="15" xfId="0" applyFill="1" applyBorder="1" applyAlignment="1">
      <alignment horizontal="center" vertical="center"/>
    </xf>
    <xf numFmtId="17" fontId="0" fillId="2" borderId="16" xfId="0" applyNumberFormat="1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5" xfId="0" applyFill="1" applyBorder="1" applyAlignment="1">
      <alignment horizontal="center" vertical="center"/>
    </xf>
    <xf numFmtId="0" fontId="5" fillId="2" borderId="12" xfId="0" applyFont="1" applyFill="1" applyBorder="1" applyAlignment="1">
      <alignment vertical="center" wrapText="1"/>
    </xf>
    <xf numFmtId="0" fontId="5" fillId="2" borderId="19" xfId="0" applyFont="1" applyFill="1" applyBorder="1" applyAlignment="1">
      <alignment vertical="center" wrapText="1"/>
    </xf>
    <xf numFmtId="0" fontId="9" fillId="0" borderId="0" xfId="0" applyFont="1" applyAlignment="1">
      <alignment horizontal="center" vertical="center"/>
    </xf>
    <xf numFmtId="0" fontId="5" fillId="0" borderId="15" xfId="0" applyFont="1" applyBorder="1" applyAlignment="1">
      <alignment horizontal="left" vertical="center"/>
    </xf>
    <xf numFmtId="43" fontId="5" fillId="0" borderId="12" xfId="0" applyNumberFormat="1" applyFont="1" applyBorder="1" applyAlignment="1">
      <alignment horizontal="center" vertical="center"/>
    </xf>
    <xf numFmtId="0" fontId="5" fillId="2" borderId="16" xfId="0" applyFont="1" applyFill="1" applyBorder="1" applyAlignment="1">
      <alignment vertical="center" wrapText="1"/>
    </xf>
    <xf numFmtId="43" fontId="14" fillId="0" borderId="0" xfId="1" applyFont="1" applyBorder="1" applyAlignment="1">
      <alignment horizontal="center" vertical="center"/>
    </xf>
    <xf numFmtId="2" fontId="14" fillId="0" borderId="0" xfId="1" applyNumberFormat="1" applyFont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4" fillId="0" borderId="0" xfId="0" applyFont="1" applyAlignment="1">
      <alignment horizontal="left" vertical="center" wrapText="1"/>
    </xf>
    <xf numFmtId="10" fontId="5" fillId="8" borderId="21" xfId="2" applyNumberFormat="1" applyFont="1" applyFill="1" applyBorder="1" applyAlignment="1">
      <alignment vertical="center"/>
    </xf>
    <xf numFmtId="10" fontId="5" fillId="8" borderId="14" xfId="2" applyNumberFormat="1" applyFont="1" applyFill="1" applyBorder="1" applyAlignment="1">
      <alignment vertical="center"/>
    </xf>
    <xf numFmtId="43" fontId="5" fillId="0" borderId="16" xfId="1" applyFont="1" applyBorder="1" applyAlignment="1">
      <alignment vertical="center"/>
    </xf>
    <xf numFmtId="43" fontId="5" fillId="8" borderId="12" xfId="1" applyFont="1" applyFill="1" applyBorder="1" applyAlignment="1">
      <alignment vertical="center"/>
    </xf>
    <xf numFmtId="43" fontId="5" fillId="8" borderId="16" xfId="1" applyFont="1" applyFill="1" applyBorder="1" applyAlignment="1">
      <alignment vertical="center"/>
    </xf>
    <xf numFmtId="43" fontId="4" fillId="0" borderId="19" xfId="1" applyFont="1" applyBorder="1" applyAlignment="1">
      <alignment vertical="center"/>
    </xf>
    <xf numFmtId="10" fontId="5" fillId="8" borderId="21" xfId="0" applyNumberFormat="1" applyFont="1" applyFill="1" applyBorder="1" applyAlignment="1">
      <alignment vertical="center"/>
    </xf>
    <xf numFmtId="43" fontId="5" fillId="0" borderId="12" xfId="0" applyNumberFormat="1" applyFont="1" applyBorder="1" applyAlignment="1">
      <alignment vertical="center"/>
    </xf>
    <xf numFmtId="43" fontId="5" fillId="8" borderId="12" xfId="0" applyNumberFormat="1" applyFont="1" applyFill="1" applyBorder="1" applyAlignment="1">
      <alignment vertical="center"/>
    </xf>
    <xf numFmtId="43" fontId="4" fillId="0" borderId="19" xfId="0" applyNumberFormat="1" applyFont="1" applyBorder="1" applyAlignment="1">
      <alignment vertical="center"/>
    </xf>
    <xf numFmtId="43" fontId="4" fillId="0" borderId="18" xfId="1" applyFont="1" applyBorder="1" applyAlignment="1">
      <alignment vertical="center"/>
    </xf>
    <xf numFmtId="164" fontId="5" fillId="2" borderId="0" xfId="0" applyNumberFormat="1" applyFont="1" applyFill="1" applyAlignment="1">
      <alignment horizontal="center"/>
    </xf>
    <xf numFmtId="167" fontId="5" fillId="2" borderId="39" xfId="0" applyNumberFormat="1" applyFont="1" applyFill="1" applyBorder="1" applyAlignment="1">
      <alignment horizontal="center"/>
    </xf>
    <xf numFmtId="0" fontId="5" fillId="2" borderId="41" xfId="0" applyFont="1" applyFill="1" applyBorder="1" applyAlignment="1">
      <alignment vertical="center" wrapText="1"/>
    </xf>
    <xf numFmtId="0" fontId="5" fillId="0" borderId="41" xfId="0" applyFont="1" applyBorder="1" applyAlignment="1">
      <alignment horizontal="center" vertical="center"/>
    </xf>
    <xf numFmtId="0" fontId="0" fillId="2" borderId="16" xfId="0" applyFill="1" applyBorder="1" applyAlignment="1">
      <alignment horizontal="left"/>
    </xf>
    <xf numFmtId="0" fontId="0" fillId="2" borderId="16" xfId="0" applyFill="1" applyBorder="1" applyAlignment="1">
      <alignment wrapText="1"/>
    </xf>
    <xf numFmtId="0" fontId="5" fillId="0" borderId="1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2" xfId="0" applyFont="1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0" fontId="4" fillId="0" borderId="45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/>
    </xf>
    <xf numFmtId="10" fontId="5" fillId="2" borderId="27" xfId="2" applyNumberFormat="1" applyFont="1" applyFill="1" applyBorder="1" applyAlignment="1">
      <alignment horizontal="center" vertical="center"/>
    </xf>
    <xf numFmtId="10" fontId="5" fillId="2" borderId="12" xfId="2" applyNumberFormat="1" applyFont="1" applyFill="1" applyBorder="1" applyAlignment="1">
      <alignment horizontal="center" vertical="center"/>
    </xf>
    <xf numFmtId="0" fontId="4" fillId="0" borderId="50" xfId="0" applyFont="1" applyBorder="1" applyAlignment="1">
      <alignment horizontal="center" vertical="center"/>
    </xf>
    <xf numFmtId="10" fontId="4" fillId="0" borderId="50" xfId="0" applyNumberFormat="1" applyFont="1" applyBorder="1" applyAlignment="1">
      <alignment horizontal="center" vertical="center"/>
    </xf>
    <xf numFmtId="10" fontId="5" fillId="2" borderId="12" xfId="1" applyNumberFormat="1" applyFont="1" applyFill="1" applyBorder="1" applyAlignment="1">
      <alignment horizontal="center" vertical="center"/>
    </xf>
    <xf numFmtId="10" fontId="4" fillId="10" borderId="12" xfId="0" applyNumberFormat="1" applyFont="1" applyFill="1" applyBorder="1" applyAlignment="1">
      <alignment horizontal="center" vertical="center"/>
    </xf>
    <xf numFmtId="165" fontId="5" fillId="0" borderId="0" xfId="0" applyNumberFormat="1" applyFont="1"/>
    <xf numFmtId="0" fontId="4" fillId="0" borderId="2" xfId="0" applyFont="1" applyBorder="1" applyAlignment="1">
      <alignment horizontal="left" vertical="center"/>
    </xf>
    <xf numFmtId="43" fontId="4" fillId="4" borderId="21" xfId="1" applyFont="1" applyFill="1" applyBorder="1"/>
    <xf numFmtId="0" fontId="4" fillId="4" borderId="21" xfId="0" applyFont="1" applyFill="1" applyBorder="1" applyAlignment="1">
      <alignment horizontal="center"/>
    </xf>
    <xf numFmtId="0" fontId="4" fillId="4" borderId="14" xfId="0" applyFont="1" applyFill="1" applyBorder="1" applyAlignment="1">
      <alignment horizontal="center"/>
    </xf>
    <xf numFmtId="10" fontId="5" fillId="0" borderId="12" xfId="2" applyNumberFormat="1" applyFont="1" applyBorder="1" applyAlignment="1">
      <alignment horizontal="center" vertical="center"/>
    </xf>
    <xf numFmtId="10" fontId="4" fillId="0" borderId="16" xfId="0" applyNumberFormat="1" applyFont="1" applyBorder="1" applyAlignment="1">
      <alignment horizontal="center" vertical="center"/>
    </xf>
    <xf numFmtId="10" fontId="16" fillId="11" borderId="30" xfId="3" applyNumberFormat="1" applyFont="1" applyFill="1" applyBorder="1" applyAlignment="1">
      <alignment horizontal="center" vertical="center"/>
    </xf>
    <xf numFmtId="0" fontId="16" fillId="11" borderId="30" xfId="3" applyFont="1" applyFill="1" applyBorder="1" applyAlignment="1">
      <alignment horizontal="center" vertical="center" wrapText="1"/>
    </xf>
    <xf numFmtId="10" fontId="5" fillId="0" borderId="8" xfId="2" applyNumberFormat="1" applyFont="1" applyFill="1" applyBorder="1" applyAlignment="1">
      <alignment horizontal="center" vertical="center"/>
    </xf>
    <xf numFmtId="0" fontId="5" fillId="2" borderId="50" xfId="0" applyFont="1" applyFill="1" applyBorder="1" applyAlignment="1">
      <alignment vertical="center" wrapText="1"/>
    </xf>
    <xf numFmtId="0" fontId="5" fillId="0" borderId="50" xfId="0" applyFont="1" applyBorder="1" applyAlignment="1">
      <alignment horizontal="center" vertical="center"/>
    </xf>
    <xf numFmtId="43" fontId="5" fillId="0" borderId="50" xfId="1" applyFont="1" applyBorder="1" applyAlignment="1">
      <alignment horizontal="center" vertical="center"/>
    </xf>
    <xf numFmtId="43" fontId="5" fillId="0" borderId="54" xfId="1" applyFont="1" applyBorder="1" applyAlignment="1">
      <alignment horizontal="center" vertical="center"/>
    </xf>
    <xf numFmtId="43" fontId="5" fillId="0" borderId="55" xfId="1" applyFont="1" applyBorder="1" applyAlignment="1">
      <alignment horizontal="center" vertical="center"/>
    </xf>
    <xf numFmtId="43" fontId="5" fillId="0" borderId="21" xfId="1" applyFont="1" applyBorder="1" applyAlignment="1">
      <alignment horizontal="center" vertical="center"/>
    </xf>
    <xf numFmtId="43" fontId="5" fillId="0" borderId="56" xfId="1" applyFont="1" applyBorder="1" applyAlignment="1">
      <alignment horizontal="center" vertical="center"/>
    </xf>
    <xf numFmtId="43" fontId="5" fillId="0" borderId="10" xfId="1" applyFont="1" applyBorder="1" applyAlignment="1">
      <alignment horizontal="center" vertical="center"/>
    </xf>
    <xf numFmtId="0" fontId="2" fillId="0" borderId="13" xfId="0" applyFont="1" applyBorder="1" applyAlignment="1">
      <alignment horizontal="center"/>
    </xf>
    <xf numFmtId="0" fontId="2" fillId="0" borderId="14" xfId="0" applyFont="1" applyBorder="1" applyAlignment="1">
      <alignment horizontal="center"/>
    </xf>
    <xf numFmtId="14" fontId="5" fillId="2" borderId="1" xfId="0" applyNumberFormat="1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4" fillId="5" borderId="0" xfId="0" applyFont="1" applyFill="1" applyAlignment="1">
      <alignment horizontal="left" vertical="center"/>
    </xf>
    <xf numFmtId="0" fontId="16" fillId="11" borderId="30" xfId="3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left"/>
    </xf>
    <xf numFmtId="0" fontId="4" fillId="5" borderId="0" xfId="0" applyFont="1" applyFill="1" applyAlignment="1">
      <alignment horizontal="left"/>
    </xf>
    <xf numFmtId="0" fontId="5" fillId="0" borderId="0" xfId="0" applyFont="1" applyAlignment="1">
      <alignment horizontal="left"/>
    </xf>
    <xf numFmtId="0" fontId="5" fillId="0" borderId="9" xfId="0" applyFont="1" applyBorder="1" applyAlignment="1">
      <alignment horizontal="left" wrapText="1"/>
    </xf>
    <xf numFmtId="0" fontId="5" fillId="0" borderId="10" xfId="0" applyFont="1" applyBorder="1" applyAlignment="1">
      <alignment horizontal="left" wrapText="1"/>
    </xf>
    <xf numFmtId="0" fontId="5" fillId="0" borderId="11" xfId="0" applyFont="1" applyBorder="1" applyAlignment="1">
      <alignment horizontal="left" wrapText="1"/>
    </xf>
    <xf numFmtId="0" fontId="5" fillId="0" borderId="4" xfId="0" applyFont="1" applyBorder="1" applyAlignment="1">
      <alignment horizontal="left" wrapText="1"/>
    </xf>
    <xf numFmtId="0" fontId="5" fillId="0" borderId="1" xfId="0" applyFont="1" applyBorder="1" applyAlignment="1">
      <alignment horizontal="left" wrapText="1"/>
    </xf>
    <xf numFmtId="0" fontId="5" fillId="0" borderId="5" xfId="0" applyFont="1" applyBorder="1" applyAlignment="1">
      <alignment horizontal="left" wrapText="1"/>
    </xf>
    <xf numFmtId="0" fontId="5" fillId="2" borderId="9" xfId="0" applyFont="1" applyFill="1" applyBorder="1" applyAlignment="1">
      <alignment horizontal="center"/>
    </xf>
    <xf numFmtId="0" fontId="5" fillId="2" borderId="10" xfId="0" applyFont="1" applyFill="1" applyBorder="1" applyAlignment="1">
      <alignment horizontal="center"/>
    </xf>
    <xf numFmtId="0" fontId="5" fillId="2" borderId="11" xfId="0" applyFont="1" applyFill="1" applyBorder="1" applyAlignment="1">
      <alignment horizontal="center"/>
    </xf>
    <xf numFmtId="0" fontId="5" fillId="2" borderId="2" xfId="0" applyFont="1" applyFill="1" applyBorder="1" applyAlignment="1">
      <alignment horizontal="center"/>
    </xf>
    <xf numFmtId="0" fontId="5" fillId="2" borderId="0" xfId="0" applyFont="1" applyFill="1" applyAlignment="1">
      <alignment horizontal="center"/>
    </xf>
    <xf numFmtId="0" fontId="5" fillId="2" borderId="3" xfId="0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5" fillId="2" borderId="5" xfId="0" applyFont="1" applyFill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165" fontId="5" fillId="0" borderId="1" xfId="0" applyNumberFormat="1" applyFont="1" applyBorder="1" applyAlignment="1">
      <alignment horizontal="left" vertical="center"/>
    </xf>
    <xf numFmtId="0" fontId="5" fillId="0" borderId="1" xfId="0" applyFont="1" applyBorder="1" applyAlignment="1">
      <alignment horizontal="left"/>
    </xf>
    <xf numFmtId="0" fontId="5" fillId="0" borderId="0" xfId="0" applyFont="1" applyAlignment="1">
      <alignment horizontal="center"/>
    </xf>
    <xf numFmtId="0" fontId="5" fillId="0" borderId="0" xfId="0" applyFont="1" applyAlignment="1">
      <alignment horizontal="right" vertical="center"/>
    </xf>
    <xf numFmtId="0" fontId="5" fillId="0" borderId="10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5" fillId="0" borderId="8" xfId="0" applyFont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4" fillId="0" borderId="2" xfId="0" applyFont="1" applyBorder="1" applyAlignment="1">
      <alignment horizontal="left"/>
    </xf>
    <xf numFmtId="0" fontId="4" fillId="0" borderId="0" xfId="0" applyFont="1" applyAlignment="1">
      <alignment horizontal="left"/>
    </xf>
    <xf numFmtId="0" fontId="4" fillId="0" borderId="3" xfId="0" applyFont="1" applyBorder="1" applyAlignment="1">
      <alignment horizontal="left"/>
    </xf>
    <xf numFmtId="0" fontId="5" fillId="3" borderId="4" xfId="0" applyFont="1" applyFill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center"/>
    </xf>
    <xf numFmtId="0" fontId="5" fillId="3" borderId="5" xfId="0" applyFont="1" applyFill="1" applyBorder="1" applyAlignment="1">
      <alignment horizontal="left" vertical="center"/>
    </xf>
    <xf numFmtId="0" fontId="4" fillId="0" borderId="8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top"/>
    </xf>
    <xf numFmtId="0" fontId="5" fillId="0" borderId="5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8" fillId="0" borderId="30" xfId="3" applyFont="1" applyBorder="1" applyAlignment="1">
      <alignment horizontal="center"/>
    </xf>
    <xf numFmtId="0" fontId="5" fillId="0" borderId="8" xfId="0" applyFont="1" applyBorder="1" applyAlignment="1">
      <alignment horizontal="left" vertical="center"/>
    </xf>
    <xf numFmtId="10" fontId="5" fillId="2" borderId="8" xfId="2" applyNumberFormat="1" applyFont="1" applyFill="1" applyBorder="1" applyAlignment="1">
      <alignment horizontal="center" vertical="center"/>
    </xf>
    <xf numFmtId="0" fontId="5" fillId="0" borderId="2" xfId="0" applyFont="1" applyBorder="1" applyAlignment="1">
      <alignment horizontal="left" vertical="top"/>
    </xf>
    <xf numFmtId="0" fontId="5" fillId="0" borderId="0" xfId="0" applyFont="1" applyAlignment="1">
      <alignment horizontal="left" vertical="top"/>
    </xf>
    <xf numFmtId="0" fontId="5" fillId="0" borderId="3" xfId="0" applyFont="1" applyBorder="1" applyAlignment="1">
      <alignment horizontal="left" vertical="top"/>
    </xf>
    <xf numFmtId="0" fontId="4" fillId="0" borderId="36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5" fillId="0" borderId="4" xfId="0" applyFont="1" applyBorder="1" applyAlignment="1">
      <alignment horizontal="left" vertical="center"/>
    </xf>
    <xf numFmtId="0" fontId="5" fillId="0" borderId="5" xfId="0" applyFont="1" applyBorder="1" applyAlignment="1">
      <alignment horizontal="left" vertical="center"/>
    </xf>
    <xf numFmtId="0" fontId="3" fillId="0" borderId="0" xfId="0" applyFont="1" applyAlignment="1">
      <alignment horizontal="left"/>
    </xf>
    <xf numFmtId="0" fontId="3" fillId="7" borderId="28" xfId="0" applyFont="1" applyFill="1" applyBorder="1" applyAlignment="1">
      <alignment horizontal="center"/>
    </xf>
    <xf numFmtId="0" fontId="3" fillId="7" borderId="24" xfId="0" applyFont="1" applyFill="1" applyBorder="1" applyAlignment="1">
      <alignment horizontal="center"/>
    </xf>
    <xf numFmtId="0" fontId="3" fillId="7" borderId="29" xfId="0" applyFont="1" applyFill="1" applyBorder="1" applyAlignment="1">
      <alignment horizontal="center"/>
    </xf>
    <xf numFmtId="0" fontId="4" fillId="4" borderId="28" xfId="0" applyFont="1" applyFill="1" applyBorder="1" applyAlignment="1">
      <alignment horizontal="left" vertical="center"/>
    </xf>
    <xf numFmtId="0" fontId="4" fillId="4" borderId="24" xfId="0" applyFont="1" applyFill="1" applyBorder="1" applyAlignment="1">
      <alignment horizontal="left" vertical="center"/>
    </xf>
    <xf numFmtId="165" fontId="5" fillId="0" borderId="1" xfId="0" applyNumberFormat="1" applyFont="1" applyBorder="1" applyAlignment="1">
      <alignment horizontal="left"/>
    </xf>
    <xf numFmtId="0" fontId="4" fillId="5" borderId="2" xfId="0" applyFont="1" applyFill="1" applyBorder="1" applyAlignment="1">
      <alignment horizontal="left" vertical="center"/>
    </xf>
    <xf numFmtId="0" fontId="4" fillId="5" borderId="39" xfId="0" applyFont="1" applyFill="1" applyBorder="1" applyAlignment="1">
      <alignment horizontal="left" vertical="center"/>
    </xf>
    <xf numFmtId="0" fontId="15" fillId="0" borderId="0" xfId="0" applyFont="1" applyAlignment="1">
      <alignment horizontal="left"/>
    </xf>
    <xf numFmtId="0" fontId="5" fillId="0" borderId="1" xfId="0" applyFont="1" applyBorder="1" applyAlignment="1">
      <alignment horizontal="center"/>
    </xf>
    <xf numFmtId="165" fontId="15" fillId="0" borderId="0" xfId="0" applyNumberFormat="1" applyFont="1" applyAlignment="1">
      <alignment horizontal="left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4" fillId="4" borderId="22" xfId="0" applyFont="1" applyFill="1" applyBorder="1" applyAlignment="1">
      <alignment horizontal="left"/>
    </xf>
    <xf numFmtId="0" fontId="4" fillId="4" borderId="23" xfId="0" applyFont="1" applyFill="1" applyBorder="1" applyAlignment="1">
      <alignment horizontal="left"/>
    </xf>
    <xf numFmtId="0" fontId="4" fillId="4" borderId="31" xfId="0" applyFont="1" applyFill="1" applyBorder="1" applyAlignment="1">
      <alignment horizontal="left"/>
    </xf>
    <xf numFmtId="0" fontId="5" fillId="6" borderId="28" xfId="0" applyFont="1" applyFill="1" applyBorder="1" applyAlignment="1">
      <alignment horizontal="center"/>
    </xf>
    <xf numFmtId="0" fontId="5" fillId="6" borderId="24" xfId="0" applyFont="1" applyFill="1" applyBorder="1" applyAlignment="1">
      <alignment horizontal="center"/>
    </xf>
    <xf numFmtId="0" fontId="5" fillId="6" borderId="29" xfId="0" applyFont="1" applyFill="1" applyBorder="1" applyAlignment="1">
      <alignment horizontal="center"/>
    </xf>
    <xf numFmtId="0" fontId="4" fillId="0" borderId="2" xfId="0" applyFont="1" applyBorder="1" applyAlignment="1">
      <alignment horizontal="left" vertical="center"/>
    </xf>
    <xf numFmtId="0" fontId="4" fillId="0" borderId="18" xfId="0" applyFont="1" applyBorder="1" applyAlignment="1">
      <alignment horizontal="center" vertical="center" wrapText="1"/>
    </xf>
    <xf numFmtId="0" fontId="4" fillId="0" borderId="44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4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35" xfId="0" applyFont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5" fillId="9" borderId="48" xfId="0" applyFont="1" applyFill="1" applyBorder="1" applyAlignment="1">
      <alignment horizontal="center" vertical="center"/>
    </xf>
    <xf numFmtId="0" fontId="5" fillId="9" borderId="51" xfId="0" applyFont="1" applyFill="1" applyBorder="1" applyAlignment="1">
      <alignment horizontal="center" vertical="center"/>
    </xf>
    <xf numFmtId="0" fontId="5" fillId="9" borderId="49" xfId="0" applyFont="1" applyFill="1" applyBorder="1" applyAlignment="1">
      <alignment horizontal="center" vertical="center"/>
    </xf>
    <xf numFmtId="0" fontId="5" fillId="9" borderId="46" xfId="0" applyFont="1" applyFill="1" applyBorder="1" applyAlignment="1">
      <alignment horizontal="center" vertical="center"/>
    </xf>
    <xf numFmtId="0" fontId="5" fillId="9" borderId="23" xfId="0" applyFont="1" applyFill="1" applyBorder="1" applyAlignment="1">
      <alignment horizontal="center" vertical="center"/>
    </xf>
    <xf numFmtId="0" fontId="5" fillId="9" borderId="47" xfId="0" applyFont="1" applyFill="1" applyBorder="1" applyAlignment="1">
      <alignment horizontal="center" vertical="center"/>
    </xf>
    <xf numFmtId="0" fontId="5" fillId="2" borderId="48" xfId="0" applyFont="1" applyFill="1" applyBorder="1" applyAlignment="1">
      <alignment horizontal="left" vertical="center" wrapText="1"/>
    </xf>
    <xf numFmtId="0" fontId="5" fillId="2" borderId="49" xfId="0" applyFont="1" applyFill="1" applyBorder="1" applyAlignment="1">
      <alignment horizontal="left" vertical="center" wrapText="1"/>
    </xf>
    <xf numFmtId="0" fontId="4" fillId="0" borderId="48" xfId="0" applyFont="1" applyBorder="1" applyAlignment="1">
      <alignment horizontal="right" vertical="center" wrapText="1"/>
    </xf>
    <xf numFmtId="0" fontId="4" fillId="0" borderId="49" xfId="0" applyFont="1" applyBorder="1" applyAlignment="1">
      <alignment horizontal="right" vertical="center" wrapText="1"/>
    </xf>
    <xf numFmtId="0" fontId="3" fillId="7" borderId="46" xfId="0" applyFont="1" applyFill="1" applyBorder="1" applyAlignment="1">
      <alignment horizontal="center"/>
    </xf>
    <xf numFmtId="0" fontId="3" fillId="7" borderId="23" xfId="0" applyFont="1" applyFill="1" applyBorder="1" applyAlignment="1">
      <alignment horizontal="center"/>
    </xf>
    <xf numFmtId="0" fontId="3" fillId="7" borderId="47" xfId="0" applyFont="1" applyFill="1" applyBorder="1" applyAlignment="1">
      <alignment horizontal="center"/>
    </xf>
    <xf numFmtId="0" fontId="4" fillId="10" borderId="52" xfId="0" applyFont="1" applyFill="1" applyBorder="1" applyAlignment="1">
      <alignment horizontal="right" vertical="center" wrapText="1"/>
    </xf>
    <xf numFmtId="0" fontId="4" fillId="10" borderId="53" xfId="0" applyFont="1" applyFill="1" applyBorder="1" applyAlignment="1">
      <alignment horizontal="right" vertical="center" wrapText="1"/>
    </xf>
    <xf numFmtId="0" fontId="4" fillId="10" borderId="33" xfId="0" applyFont="1" applyFill="1" applyBorder="1" applyAlignment="1">
      <alignment horizontal="right" vertical="center" wrapText="1"/>
    </xf>
    <xf numFmtId="0" fontId="4" fillId="8" borderId="29" xfId="0" applyFont="1" applyFill="1" applyBorder="1" applyAlignment="1">
      <alignment horizontal="left" vertical="center" wrapText="1"/>
    </xf>
    <xf numFmtId="0" fontId="4" fillId="8" borderId="8" xfId="0" applyFont="1" applyFill="1" applyBorder="1" applyAlignment="1">
      <alignment horizontal="left" vertical="center" wrapText="1"/>
    </xf>
    <xf numFmtId="0" fontId="4" fillId="8" borderId="28" xfId="0" applyFont="1" applyFill="1" applyBorder="1" applyAlignment="1">
      <alignment horizontal="left" vertical="center" wrapText="1"/>
    </xf>
    <xf numFmtId="43" fontId="4" fillId="8" borderId="29" xfId="1" applyFont="1" applyFill="1" applyBorder="1" applyAlignment="1">
      <alignment horizontal="center" vertical="center"/>
    </xf>
    <xf numFmtId="0" fontId="5" fillId="8" borderId="9" xfId="0" applyFont="1" applyFill="1" applyBorder="1" applyAlignment="1">
      <alignment horizontal="center" vertical="center"/>
    </xf>
    <xf numFmtId="0" fontId="5" fillId="8" borderId="2" xfId="0" applyFont="1" applyFill="1" applyBorder="1" applyAlignment="1">
      <alignment horizontal="center" vertical="center"/>
    </xf>
    <xf numFmtId="0" fontId="5" fillId="8" borderId="4" xfId="0" applyFont="1" applyFill="1" applyBorder="1" applyAlignment="1">
      <alignment horizontal="center" vertical="center"/>
    </xf>
    <xf numFmtId="0" fontId="5" fillId="8" borderId="13" xfId="0" applyFont="1" applyFill="1" applyBorder="1" applyAlignment="1">
      <alignment horizontal="right" vertical="center"/>
    </xf>
    <xf numFmtId="0" fontId="5" fillId="8" borderId="21" xfId="0" applyFont="1" applyFill="1" applyBorder="1" applyAlignment="1">
      <alignment horizontal="right" vertical="center"/>
    </xf>
    <xf numFmtId="0" fontId="5" fillId="0" borderId="15" xfId="0" applyFont="1" applyBorder="1" applyAlignment="1">
      <alignment horizontal="right" vertical="center"/>
    </xf>
    <xf numFmtId="0" fontId="5" fillId="0" borderId="12" xfId="0" applyFont="1" applyBorder="1" applyAlignment="1">
      <alignment horizontal="right" vertical="center"/>
    </xf>
    <xf numFmtId="0" fontId="5" fillId="8" borderId="15" xfId="0" applyFont="1" applyFill="1" applyBorder="1" applyAlignment="1">
      <alignment horizontal="right" vertical="center"/>
    </xf>
    <xf numFmtId="0" fontId="5" fillId="8" borderId="12" xfId="0" applyFont="1" applyFill="1" applyBorder="1" applyAlignment="1">
      <alignment horizontal="right" vertical="center"/>
    </xf>
    <xf numFmtId="0" fontId="4" fillId="0" borderId="17" xfId="0" applyFont="1" applyBorder="1" applyAlignment="1">
      <alignment horizontal="right" vertical="center"/>
    </xf>
    <xf numFmtId="0" fontId="4" fillId="0" borderId="19" xfId="0" applyFont="1" applyBorder="1" applyAlignment="1">
      <alignment horizontal="right" vertical="center"/>
    </xf>
    <xf numFmtId="0" fontId="5" fillId="7" borderId="28" xfId="0" applyFont="1" applyFill="1" applyBorder="1" applyAlignment="1">
      <alignment horizontal="center"/>
    </xf>
    <xf numFmtId="0" fontId="5" fillId="7" borderId="24" xfId="0" applyFont="1" applyFill="1" applyBorder="1" applyAlignment="1">
      <alignment horizontal="center"/>
    </xf>
    <xf numFmtId="0" fontId="5" fillId="7" borderId="10" xfId="0" applyFont="1" applyFill="1" applyBorder="1" applyAlignment="1">
      <alignment horizontal="center"/>
    </xf>
    <xf numFmtId="0" fontId="5" fillId="7" borderId="11" xfId="0" applyFont="1" applyFill="1" applyBorder="1" applyAlignment="1">
      <alignment horizontal="center"/>
    </xf>
    <xf numFmtId="168" fontId="4" fillId="0" borderId="10" xfId="0" applyNumberFormat="1" applyFont="1" applyBorder="1" applyAlignment="1">
      <alignment horizontal="center" vertical="center"/>
    </xf>
    <xf numFmtId="0" fontId="4" fillId="8" borderId="28" xfId="0" applyFont="1" applyFill="1" applyBorder="1" applyAlignment="1">
      <alignment horizontal="center" vertical="center"/>
    </xf>
    <xf numFmtId="0" fontId="5" fillId="0" borderId="4" xfId="0" applyFont="1" applyBorder="1" applyAlignment="1">
      <alignment horizontal="left"/>
    </xf>
    <xf numFmtId="0" fontId="5" fillId="0" borderId="5" xfId="0" applyFont="1" applyBorder="1" applyAlignment="1">
      <alignment horizontal="left"/>
    </xf>
    <xf numFmtId="0" fontId="4" fillId="0" borderId="28" xfId="0" applyFont="1" applyBorder="1" applyAlignment="1">
      <alignment horizontal="center" vertical="center"/>
    </xf>
    <xf numFmtId="0" fontId="4" fillId="0" borderId="29" xfId="0" applyFont="1" applyBorder="1" applyAlignment="1">
      <alignment horizontal="left" vertical="center"/>
    </xf>
    <xf numFmtId="0" fontId="4" fillId="0" borderId="8" xfId="0" applyFont="1" applyBorder="1" applyAlignment="1">
      <alignment horizontal="left" vertical="center"/>
    </xf>
    <xf numFmtId="0" fontId="4" fillId="0" borderId="28" xfId="0" applyFont="1" applyBorder="1" applyAlignment="1">
      <alignment horizontal="left" vertical="center"/>
    </xf>
    <xf numFmtId="0" fontId="4" fillId="0" borderId="29" xfId="0" applyFont="1" applyBorder="1" applyAlignment="1">
      <alignment horizontal="center" vertical="center"/>
    </xf>
    <xf numFmtId="0" fontId="5" fillId="4" borderId="22" xfId="0" applyFont="1" applyFill="1" applyBorder="1" applyAlignment="1">
      <alignment horizontal="left" vertical="center"/>
    </xf>
    <xf numFmtId="0" fontId="5" fillId="4" borderId="23" xfId="0" applyFont="1" applyFill="1" applyBorder="1" applyAlignment="1">
      <alignment horizontal="left" vertical="center"/>
    </xf>
    <xf numFmtId="0" fontId="5" fillId="4" borderId="47" xfId="0" applyFont="1" applyFill="1" applyBorder="1" applyAlignment="1">
      <alignment horizontal="left" vertical="center"/>
    </xf>
    <xf numFmtId="0" fontId="15" fillId="0" borderId="0" xfId="0" applyFont="1" applyAlignment="1">
      <alignment horizontal="left" wrapText="1"/>
    </xf>
  </cellXfs>
  <cellStyles count="10">
    <cellStyle name="Normal" xfId="0" builtinId="0"/>
    <cellStyle name="Normal 2" xfId="3" xr:uid="{D3226BBD-9B4E-4487-B03B-F2D8FAF93CE7}"/>
    <cellStyle name="Normal 2 2" xfId="8" xr:uid="{3D160D45-2CA4-4548-9E36-B026CD12D5BC}"/>
    <cellStyle name="Normal 2 3" xfId="7" xr:uid="{40DCA032-3A60-4525-92D6-71A1F8FFBF1B}"/>
    <cellStyle name="Normal 3" xfId="4" xr:uid="{A6BCF416-F0B5-4EC3-BEBC-14DA97E3379E}"/>
    <cellStyle name="Normal 4" xfId="6" xr:uid="{F2A7BEB3-FE10-4A32-95AF-DE163105CA2E}"/>
    <cellStyle name="Porcentagem" xfId="2" builtinId="5"/>
    <cellStyle name="Vírgula" xfId="1" builtinId="3"/>
    <cellStyle name="Vírgula 2" xfId="5" xr:uid="{FFDCC01A-CB1D-40A9-8096-0A42F2238741}"/>
    <cellStyle name="Vírgula 3" xfId="9" xr:uid="{6DEA14B9-C98D-4372-AF89-C819B46429D7}"/>
  </cellStyles>
  <dxfs count="59"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theme="8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ill>
        <patternFill>
          <bgColor rgb="FF92D050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34998626667073579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</font>
      <fill>
        <patternFill>
          <bgColor theme="0" tint="-0.24994659260841701"/>
        </patternFill>
      </fill>
    </dxf>
    <dxf>
      <font>
        <b/>
        <i val="0"/>
        <condense val="0"/>
        <extend val="0"/>
        <color indexed="9"/>
      </font>
      <fill>
        <patternFill patternType="none">
          <fgColor indexed="64"/>
          <bgColor indexed="65"/>
        </patternFill>
      </fill>
      <border>
        <left/>
        <right/>
        <top style="thin">
          <color indexed="64"/>
        </top>
        <bottom/>
      </border>
    </dxf>
  </dxfs>
  <tableStyles count="0" defaultTableStyle="TableStyleMedium2" defaultPivotStyle="PivotStyleLight16"/>
  <colors>
    <mruColors>
      <color rgb="FFFFFF99"/>
      <color rgb="FFFF9933"/>
      <color rgb="FFCCCCFF"/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4.xml"/><Relationship Id="rId1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3.xml"/><Relationship Id="rId17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externalLink" Target="externalLinks/externalLink2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6.xml"/><Relationship Id="rId10" Type="http://schemas.openxmlformats.org/officeDocument/2006/relationships/externalLink" Target="externalLinks/externalLink1.xml"/><Relationship Id="rId19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5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E:\PROJETOS\CAIXA\PLANILHA_MULTIPLA\V3_06\PM%203.06.xlsm" TargetMode="External"/><Relationship Id="rId1" Type="http://schemas.openxmlformats.org/officeDocument/2006/relationships/externalLinkPath" Target="file:///E:\PROJETOS\CAIXA\PLANILHA_MULTIPLA\V3_06\PM%203.06.xlsm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6effeeb9cadcbd7c/ARQUIVOS/2026/SDA/Atas%20da%20Sa&#250;de/Planilha_Multipla_v3_16.xlsm" TargetMode="External"/><Relationship Id="rId1" Type="http://schemas.openxmlformats.org/officeDocument/2006/relationships/externalLinkPath" Target="Planilha_Multipla_v3_16.xlsm" TargetMode="External"/></Relationships>
</file>

<file path=xl/externalLinks/_rels/externalLink3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SDA/CRAS/Documentos%20em%20Elabora&#231;&#227;o/Refer&#234;ncia%2009-2025.xlsm" TargetMode="External"/><Relationship Id="rId2" Type="http://schemas.openxmlformats.org/officeDocument/2006/relationships/externalLinkPath" Target="https://d.docs.live.net/6effeeb9cadcbd7c/ARQUIVOS/2025/SDA/CRAS/Refer&#234;ncia%2009-2025.xlsm" TargetMode="External"/><Relationship Id="rId1" Type="http://schemas.openxmlformats.org/officeDocument/2006/relationships/externalLinkPath" Target="/6effeeb9cadcbd7c/ARQUIVOS/2025/SDA/CRAS/Documentos%20em%20Elabora&#231;&#227;o/Refer&#234;ncia%2009-2025.xlsm" TargetMode="External"/></Relationships>
</file>

<file path=xl/externalLinks/_rels/externalLink4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pa&#231;o%20Comunit&#225;rio/Documentos%20em%20Elabora&#231;&#227;o/Refer&#234;ncia%2001-2026.xlsm" TargetMode="External"/><Relationship Id="rId2" Type="http://schemas.openxmlformats.org/officeDocument/2006/relationships/externalLinkPath" Target="https://d.docs.live.net/6effeeb9cadcbd7c/ARQUIVOS/2026/SDA/Escola%20Ind&#237;gena/Refer&#234;ncia%2001-2026.xlsm" TargetMode="External"/><Relationship Id="rId1" Type="http://schemas.openxmlformats.org/officeDocument/2006/relationships/externalLinkPath" Target="/6effeeb9cadcbd7c/ARQUIVOS/2026/SDA/Espa&#231;o%20Comunit&#225;rio/Documentos%20em%20Elabora&#231;&#227;o/Refer&#234;ncia%2001-2026.xlsm" TargetMode="External"/></Relationships>
</file>

<file path=xl/externalLinks/_rels/externalLink5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2025/SDA/CRAS/Documentos%20em%20Elabora&#231;&#227;o/PLANILHA%20BASE%20LICITA&#199;&#195;O%20-%20Cras.xlsx" TargetMode="External"/><Relationship Id="rId2" Type="http://schemas.openxmlformats.org/officeDocument/2006/relationships/externalLinkPath" Target="https://d.docs.live.net/6effeeb9cadcbd7c/ARQUIVOS/2025/SDA/CRAS/Documentos%20em%20Elabora&#231;&#227;o/PLANILHA%20BASE%20LICITA&#199;&#195;O%20-%20Cras.xlsx" TargetMode="External"/><Relationship Id="rId1" Type="http://schemas.openxmlformats.org/officeDocument/2006/relationships/externalLinkPath" Target="/6effeeb9cadcbd7c/ARQUIVOS/2025/SDA/CRAS/Documentos%20em%20Elabora&#231;&#227;o/PLANILHA%20BASE%20LICITA&#199;&#195;O%20-%20Cras.xlsx" TargetMode="External"/></Relationships>
</file>

<file path=xl/externalLinks/_rels/externalLink6.xml.rels><?xml version="1.0" encoding="UTF-8" standalone="yes"?>
<Relationships xmlns="http://schemas.openxmlformats.org/package/2006/relationships"><Relationship Id="rId3" Type="http://schemas.openxmlformats.org/officeDocument/2006/relationships/externalLinkPath" Target="../Espa&#231;o%20Comunit&#225;rio/Documentos%20em%20Elabora&#231;&#227;o/PLANILHA%20BASE%20LICITA&#199;&#195;O%20-%20ESPA&#199;O%20COMUNIT&#193;RIO.xlsx" TargetMode="External"/><Relationship Id="rId2" Type="http://schemas.openxmlformats.org/officeDocument/2006/relationships/externalLinkPath" Target="https://d.docs.live.net/6effeeb9cadcbd7c/ARQUIVOS/2026/SDA/Espa&#231;o%20Comunit&#225;rio/Documentos%20em%20Elabora&#231;&#227;o/PLANILHA%20BASE%20LICITA&#199;&#195;O%20-%20ESPA&#199;O%20COMUNIT&#193;RIO.xlsx" TargetMode="External"/><Relationship Id="rId1" Type="http://schemas.openxmlformats.org/officeDocument/2006/relationships/externalLinkPath" Target="/6effeeb9cadcbd7c/ARQUIVOS/2026/SDA/Espa&#231;o%20Comunit&#225;rio/Documentos%20em%20Elabora&#231;&#227;o/PLANILHA%20BASE%20LICITA&#199;&#195;O%20-%20ESPA&#199;O%20COMUNIT&#193;RIO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ENU"/>
      <sheetName val="DADOS"/>
      <sheetName val="NOVO"/>
      <sheetName val="BDI"/>
      <sheetName val="ORÇAMENTO"/>
      <sheetName val="CÁLCULO"/>
      <sheetName val="EVENTOS"/>
      <sheetName val="CRONO"/>
      <sheetName val="CRONOPLE"/>
      <sheetName val="PLE"/>
      <sheetName val="QCI"/>
      <sheetName val="BM"/>
      <sheetName val="RRE"/>
      <sheetName val="OFÍCIO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>
        <row r="3">
          <cell r="A3" t="b">
            <v>0</v>
          </cell>
        </row>
      </sheetData>
      <sheetData sheetId="12"/>
      <sheetData sheetId="1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NOVO"/>
      <sheetName val="MENU"/>
      <sheetName val="DADOS"/>
      <sheetName val="BDI"/>
      <sheetName val="ORÇAMENTO"/>
      <sheetName val="EVENTOS"/>
      <sheetName val="CÁLCULO"/>
      <sheetName val="CRONOPLE"/>
      <sheetName val="CRONO"/>
      <sheetName val="QCI"/>
      <sheetName val="PLE"/>
      <sheetName val="BM"/>
      <sheetName val="RRE"/>
      <sheetName val="OFÍCIO"/>
      <sheetName val="PO-PLE"/>
      <sheetName val="CFF-PLE"/>
      <sheetName val="PO-BM"/>
      <sheetName val="CFF-BM"/>
    </sheetNames>
    <sheetDataSet>
      <sheetData sheetId="0"/>
      <sheetData sheetId="1"/>
      <sheetData sheetId="2">
        <row r="18">
          <cell r="D18"/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nalitico"/>
      <sheetName val="NOVO"/>
      <sheetName val="Banco"/>
      <sheetName val="Composições"/>
      <sheetName val="Cotações"/>
      <sheetName val="Relatórios"/>
      <sheetName val="Busca"/>
    </sheetNames>
    <sheetDataSet>
      <sheetData sheetId="0"/>
      <sheetData sheetId="1"/>
      <sheetData sheetId="2"/>
      <sheetData sheetId="3">
        <row r="1">
          <cell r="X1" t="str">
            <v>Composição</v>
          </cell>
        </row>
        <row r="2">
          <cell r="X2" t="str">
            <v>Cotação</v>
          </cell>
        </row>
        <row r="3">
          <cell r="X3" t="str">
            <v>SINAPI-I</v>
          </cell>
        </row>
        <row r="4">
          <cell r="X4" t="str">
            <v>SINAPI</v>
          </cell>
        </row>
        <row r="5">
          <cell r="X5" t="str">
            <v>SEOP</v>
          </cell>
        </row>
      </sheetData>
      <sheetData sheetId="4"/>
      <sheetData sheetId="5"/>
      <sheetData sheetId="6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Analitico"/>
      <sheetName val="NOVO"/>
      <sheetName val="Banco"/>
      <sheetName val="Composições"/>
      <sheetName val="Cotações"/>
      <sheetName val="Relatórios"/>
      <sheetName val="Busca"/>
    </sheetNames>
    <sheetDataSet>
      <sheetData sheetId="0" refreshError="1"/>
      <sheetData sheetId="1" refreshError="1"/>
      <sheetData sheetId="2"/>
      <sheetData sheetId="3">
        <row r="1">
          <cell r="X1" t="str">
            <v>Composição</v>
          </cell>
        </row>
        <row r="2">
          <cell r="X2" t="str">
            <v>Cotação</v>
          </cell>
        </row>
        <row r="3">
          <cell r="X3" t="str">
            <v>SINAPI-I</v>
          </cell>
        </row>
        <row r="4">
          <cell r="X4" t="str">
            <v>SINAPI</v>
          </cell>
        </row>
      </sheetData>
      <sheetData sheetId="4" refreshError="1"/>
      <sheetData sheetId="5" refreshError="1"/>
      <sheetData sheetId="6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"/>
      <sheetName val="COMPOSIÇÃO"/>
      <sheetName val="BDI"/>
      <sheetName val="ORÇAMENTO"/>
      <sheetName val="CÁLCULO"/>
      <sheetName val="CRONO"/>
      <sheetName val="ABC"/>
      <sheetName val="RELEVÂNCIA"/>
    </sheetNames>
    <sheetDataSet>
      <sheetData sheetId="0">
        <row r="6">
          <cell r="C6" t="str">
            <v>A</v>
          </cell>
        </row>
        <row r="14">
          <cell r="B14"/>
        </row>
        <row r="17">
          <cell r="C17" t="str">
            <v>CLAUDIO EDUARDO BARBOSA CUNHA</v>
          </cell>
        </row>
        <row r="18">
          <cell r="C18">
            <v>2618350774</v>
          </cell>
        </row>
        <row r="19">
          <cell r="C19" t="str">
            <v>PA20251426821</v>
          </cell>
        </row>
        <row r="20">
          <cell r="C20" t="str">
            <v>SÃO DOMINGOS DO ARAGUAIA/PA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DADOS"/>
      <sheetName val="COMPOSIÇÃO"/>
      <sheetName val="BDI"/>
      <sheetName val="ORÇAMENTO"/>
      <sheetName val="CÁLCULO"/>
      <sheetName val="ENCARGOS"/>
      <sheetName val="CRONO"/>
      <sheetName val="ABC"/>
      <sheetName val="RELEVÂNCIA"/>
    </sheetNames>
    <sheetDataSet>
      <sheetData sheetId="0">
        <row r="7">
          <cell r="C7">
            <v>46091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5.vml"/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98F364-F4ED-4A70-A4B6-9E58773D4E48}">
  <dimension ref="B2:C20"/>
  <sheetViews>
    <sheetView tabSelected="1" workbookViewId="0">
      <selection activeCell="H17" sqref="H17"/>
    </sheetView>
  </sheetViews>
  <sheetFormatPr defaultRowHeight="14.4" x14ac:dyDescent="0.3"/>
  <cols>
    <col min="2" max="2" width="22.88671875" customWidth="1"/>
    <col min="3" max="3" width="75.88671875" customWidth="1"/>
  </cols>
  <sheetData>
    <row r="2" spans="2:3" x14ac:dyDescent="0.3">
      <c r="B2" s="166" t="s">
        <v>17</v>
      </c>
      <c r="C2" s="167"/>
    </row>
    <row r="3" spans="2:3" ht="28.8" x14ac:dyDescent="0.3">
      <c r="B3" s="16" t="s">
        <v>13</v>
      </c>
      <c r="C3" s="135" t="s">
        <v>222</v>
      </c>
    </row>
    <row r="4" spans="2:3" x14ac:dyDescent="0.3">
      <c r="B4" s="16" t="s">
        <v>18</v>
      </c>
      <c r="C4" s="17" t="s">
        <v>95</v>
      </c>
    </row>
    <row r="5" spans="2:3" x14ac:dyDescent="0.3">
      <c r="B5" s="16" t="s">
        <v>14</v>
      </c>
      <c r="C5" s="17" t="s">
        <v>223</v>
      </c>
    </row>
    <row r="6" spans="2:3" x14ac:dyDescent="0.3">
      <c r="B6" s="16" t="s">
        <v>15</v>
      </c>
      <c r="C6" s="17" t="s">
        <v>140</v>
      </c>
    </row>
    <row r="7" spans="2:3" x14ac:dyDescent="0.3">
      <c r="B7" s="18" t="s">
        <v>16</v>
      </c>
      <c r="C7" s="78">
        <v>46216</v>
      </c>
    </row>
    <row r="9" spans="2:3" x14ac:dyDescent="0.3">
      <c r="B9" s="166" t="s">
        <v>19</v>
      </c>
      <c r="C9" s="167"/>
    </row>
    <row r="10" spans="2:3" x14ac:dyDescent="0.3">
      <c r="B10" s="23" t="s">
        <v>20</v>
      </c>
      <c r="C10" s="24" t="s">
        <v>21</v>
      </c>
    </row>
    <row r="11" spans="2:3" x14ac:dyDescent="0.3">
      <c r="B11" s="105" t="s">
        <v>94</v>
      </c>
      <c r="C11" s="106">
        <v>46113</v>
      </c>
    </row>
    <row r="12" spans="2:3" x14ac:dyDescent="0.3">
      <c r="B12" s="105" t="s">
        <v>224</v>
      </c>
      <c r="C12" s="106">
        <v>46082</v>
      </c>
    </row>
    <row r="13" spans="2:3" x14ac:dyDescent="0.3">
      <c r="B13" s="105"/>
      <c r="C13" s="106"/>
    </row>
    <row r="14" spans="2:3" x14ac:dyDescent="0.3">
      <c r="B14" s="107"/>
      <c r="C14" s="108"/>
    </row>
    <row r="16" spans="2:3" x14ac:dyDescent="0.3">
      <c r="B16" s="166" t="s">
        <v>37</v>
      </c>
      <c r="C16" s="167"/>
    </row>
    <row r="17" spans="2:3" x14ac:dyDescent="0.3">
      <c r="B17" s="16" t="s">
        <v>33</v>
      </c>
      <c r="C17" s="17" t="s">
        <v>125</v>
      </c>
    </row>
    <row r="18" spans="2:3" x14ac:dyDescent="0.3">
      <c r="B18" s="16" t="s">
        <v>34</v>
      </c>
      <c r="C18" s="134">
        <v>2618350774</v>
      </c>
    </row>
    <row r="19" spans="2:3" x14ac:dyDescent="0.3">
      <c r="B19" s="16" t="s">
        <v>35</v>
      </c>
      <c r="C19" s="17" t="s">
        <v>983</v>
      </c>
    </row>
    <row r="20" spans="2:3" x14ac:dyDescent="0.3">
      <c r="B20" s="18" t="s">
        <v>36</v>
      </c>
      <c r="C20" s="19" t="s">
        <v>95</v>
      </c>
    </row>
  </sheetData>
  <mergeCells count="3">
    <mergeCell ref="B2:C2"/>
    <mergeCell ref="B9:C9"/>
    <mergeCell ref="B16:C16"/>
  </mergeCells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CE8275-02A0-4C44-989B-798E7DA01CE0}">
  <dimension ref="A2:G58"/>
  <sheetViews>
    <sheetView showGridLines="0" view="pageBreakPreview" zoomScale="85" zoomScaleNormal="70" zoomScaleSheetLayoutView="85" workbookViewId="0">
      <pane ySplit="4" topLeftCell="A36" activePane="bottomLeft" state="frozen"/>
      <selection pane="bottomLeft" activeCell="F46" sqref="F46"/>
    </sheetView>
  </sheetViews>
  <sheetFormatPr defaultColWidth="8.88671875" defaultRowHeight="13.2" x14ac:dyDescent="0.25"/>
  <cols>
    <col min="1" max="1" width="10.44140625" style="47" customWidth="1"/>
    <col min="2" max="2" width="11.33203125" style="47" customWidth="1"/>
    <col min="3" max="3" width="59.44140625" style="47" customWidth="1"/>
    <col min="4" max="4" width="9.109375" style="47" bestFit="1" customWidth="1"/>
    <col min="5" max="5" width="9.109375" style="47" customWidth="1"/>
    <col min="6" max="7" width="13.109375" style="47" customWidth="1"/>
    <col min="8" max="16384" width="8.88671875" style="3"/>
  </cols>
  <sheetData>
    <row r="2" spans="1:7" x14ac:dyDescent="0.25">
      <c r="A2" s="172" t="s">
        <v>90</v>
      </c>
      <c r="B2" s="172"/>
      <c r="C2" s="172"/>
      <c r="D2" s="172"/>
      <c r="E2" s="172"/>
      <c r="F2" s="172"/>
      <c r="G2" s="172"/>
    </row>
    <row r="3" spans="1:7" x14ac:dyDescent="0.25">
      <c r="A3" s="91"/>
      <c r="B3" s="91"/>
      <c r="C3" s="91"/>
      <c r="D3" s="91"/>
      <c r="E3" s="91"/>
      <c r="F3" s="91" t="s">
        <v>89</v>
      </c>
      <c r="G3" s="91" t="s">
        <v>89</v>
      </c>
    </row>
    <row r="4" spans="1:7" x14ac:dyDescent="0.25">
      <c r="A4" s="91" t="s">
        <v>83</v>
      </c>
      <c r="B4" s="91" t="s">
        <v>2</v>
      </c>
      <c r="C4" s="92" t="s">
        <v>84</v>
      </c>
      <c r="D4" s="91" t="s">
        <v>85</v>
      </c>
      <c r="E4" s="91" t="s">
        <v>86</v>
      </c>
      <c r="F4" s="91" t="s">
        <v>87</v>
      </c>
      <c r="G4" s="91" t="s">
        <v>88</v>
      </c>
    </row>
    <row r="5" spans="1:7" s="85" customFormat="1" ht="12" x14ac:dyDescent="0.25">
      <c r="A5" s="81" t="s">
        <v>127</v>
      </c>
      <c r="B5" s="82" t="s">
        <v>102</v>
      </c>
      <c r="C5" s="83" t="s">
        <v>225</v>
      </c>
      <c r="D5" s="81" t="s">
        <v>97</v>
      </c>
      <c r="E5" s="84"/>
      <c r="F5" s="93">
        <v>3682.28</v>
      </c>
      <c r="G5" s="84">
        <v>3767.12</v>
      </c>
    </row>
    <row r="6" spans="1:7" s="90" customFormat="1" ht="45.6" x14ac:dyDescent="0.2">
      <c r="A6" s="86" t="s">
        <v>94</v>
      </c>
      <c r="B6" s="86">
        <v>5826</v>
      </c>
      <c r="C6" s="87" t="s">
        <v>135</v>
      </c>
      <c r="D6" s="88" t="s">
        <v>104</v>
      </c>
      <c r="E6" s="86">
        <v>16</v>
      </c>
      <c r="F6" s="94">
        <v>66.97</v>
      </c>
      <c r="G6" s="89">
        <v>68.760000000000005</v>
      </c>
    </row>
    <row r="7" spans="1:7" s="90" customFormat="1" ht="45.6" x14ac:dyDescent="0.2">
      <c r="A7" s="86" t="s">
        <v>94</v>
      </c>
      <c r="B7" s="86">
        <v>5824</v>
      </c>
      <c r="C7" s="87" t="s">
        <v>136</v>
      </c>
      <c r="D7" s="88" t="s">
        <v>103</v>
      </c>
      <c r="E7" s="86">
        <v>4</v>
      </c>
      <c r="F7" s="94">
        <v>254.06</v>
      </c>
      <c r="G7" s="89">
        <v>255.85</v>
      </c>
    </row>
    <row r="8" spans="1:7" s="90" customFormat="1" ht="45.6" x14ac:dyDescent="0.2">
      <c r="A8" s="86" t="s">
        <v>94</v>
      </c>
      <c r="B8" s="86">
        <v>5930</v>
      </c>
      <c r="C8" s="87" t="s">
        <v>137</v>
      </c>
      <c r="D8" s="88" t="s">
        <v>104</v>
      </c>
      <c r="E8" s="86">
        <v>16</v>
      </c>
      <c r="F8" s="94">
        <v>78.400000000000006</v>
      </c>
      <c r="G8" s="89">
        <v>80.44</v>
      </c>
    </row>
    <row r="9" spans="1:7" s="90" customFormat="1" ht="22.8" x14ac:dyDescent="0.2">
      <c r="A9" s="86" t="s">
        <v>94</v>
      </c>
      <c r="B9" s="86">
        <v>95873</v>
      </c>
      <c r="C9" s="87" t="s">
        <v>138</v>
      </c>
      <c r="D9" s="88" t="s">
        <v>104</v>
      </c>
      <c r="E9" s="86">
        <v>4</v>
      </c>
      <c r="F9" s="94">
        <v>13.6</v>
      </c>
      <c r="G9" s="89">
        <v>13.6</v>
      </c>
    </row>
    <row r="10" spans="1:7" s="90" customFormat="1" ht="11.4" x14ac:dyDescent="0.2">
      <c r="A10" s="86" t="s">
        <v>94</v>
      </c>
      <c r="B10" s="86">
        <v>90780</v>
      </c>
      <c r="C10" s="87" t="s">
        <v>139</v>
      </c>
      <c r="D10" s="88" t="s">
        <v>101</v>
      </c>
      <c r="E10" s="86">
        <v>4</v>
      </c>
      <c r="F10" s="94">
        <v>45.77</v>
      </c>
      <c r="G10" s="89">
        <v>48.65</v>
      </c>
    </row>
    <row r="11" spans="1:7" s="90" customFormat="1" ht="11.4" x14ac:dyDescent="0.2">
      <c r="A11" s="86" t="s">
        <v>94</v>
      </c>
      <c r="B11" s="86">
        <v>88316</v>
      </c>
      <c r="C11" s="87" t="s">
        <v>126</v>
      </c>
      <c r="D11" s="88" t="s">
        <v>101</v>
      </c>
      <c r="E11" s="86">
        <v>4</v>
      </c>
      <c r="F11" s="94">
        <v>25.66</v>
      </c>
      <c r="G11" s="89">
        <v>26.88</v>
      </c>
    </row>
    <row r="12" spans="1:7" x14ac:dyDescent="0.25">
      <c r="F12" s="95"/>
    </row>
    <row r="13" spans="1:7" ht="24" x14ac:dyDescent="0.25">
      <c r="A13" s="81" t="s">
        <v>127</v>
      </c>
      <c r="B13" s="82" t="s">
        <v>226</v>
      </c>
      <c r="C13" s="83" t="s">
        <v>227</v>
      </c>
      <c r="D13" s="81" t="s">
        <v>98</v>
      </c>
      <c r="E13" s="84"/>
      <c r="F13" s="93">
        <v>1055.0999999999999</v>
      </c>
      <c r="G13" s="84">
        <v>989.6</v>
      </c>
    </row>
    <row r="14" spans="1:7" ht="22.8" x14ac:dyDescent="0.25">
      <c r="A14" s="86" t="s">
        <v>94</v>
      </c>
      <c r="B14" s="86" t="s">
        <v>228</v>
      </c>
      <c r="C14" s="87" t="s">
        <v>229</v>
      </c>
      <c r="D14" s="88" t="s">
        <v>230</v>
      </c>
      <c r="E14" s="86">
        <v>10.63</v>
      </c>
      <c r="F14" s="94">
        <v>14.36</v>
      </c>
      <c r="G14" s="89">
        <v>14.6</v>
      </c>
    </row>
    <row r="15" spans="1:7" ht="22.8" x14ac:dyDescent="0.25">
      <c r="A15" s="86" t="s">
        <v>94</v>
      </c>
      <c r="B15" s="86" t="s">
        <v>231</v>
      </c>
      <c r="C15" s="87" t="s">
        <v>232</v>
      </c>
      <c r="D15" s="88" t="s">
        <v>100</v>
      </c>
      <c r="E15" s="86">
        <v>1.8149999999999999</v>
      </c>
      <c r="F15" s="94">
        <v>152.08000000000001</v>
      </c>
      <c r="G15" s="89">
        <v>158.01</v>
      </c>
    </row>
    <row r="16" spans="1:7" ht="22.8" x14ac:dyDescent="0.25">
      <c r="A16" s="86" t="s">
        <v>94</v>
      </c>
      <c r="B16" s="86" t="s">
        <v>233</v>
      </c>
      <c r="C16" s="87" t="s">
        <v>234</v>
      </c>
      <c r="D16" s="88" t="s">
        <v>98</v>
      </c>
      <c r="E16" s="86">
        <v>0.45</v>
      </c>
      <c r="F16" s="94">
        <v>1196.3599999999999</v>
      </c>
      <c r="G16" s="89">
        <v>1216.9100000000001</v>
      </c>
    </row>
    <row r="17" spans="1:7" ht="22.8" x14ac:dyDescent="0.25">
      <c r="A17" s="86" t="s">
        <v>224</v>
      </c>
      <c r="B17" s="86" t="s">
        <v>235</v>
      </c>
      <c r="C17" s="87" t="s">
        <v>236</v>
      </c>
      <c r="D17" s="88" t="s">
        <v>100</v>
      </c>
      <c r="E17" s="86">
        <v>1.8149999999999999</v>
      </c>
      <c r="F17" s="94">
        <v>48.52</v>
      </c>
      <c r="G17" s="89">
        <v>0</v>
      </c>
    </row>
    <row r="18" spans="1:7" x14ac:dyDescent="0.25">
      <c r="F18" s="95"/>
    </row>
    <row r="19" spans="1:7" ht="24" x14ac:dyDescent="0.25">
      <c r="A19" s="81" t="s">
        <v>127</v>
      </c>
      <c r="B19" s="82" t="s">
        <v>237</v>
      </c>
      <c r="C19" s="83" t="s">
        <v>238</v>
      </c>
      <c r="D19" s="81" t="s">
        <v>98</v>
      </c>
      <c r="E19" s="84"/>
      <c r="F19" s="93">
        <v>4075.59</v>
      </c>
      <c r="G19" s="84">
        <v>3349.01</v>
      </c>
    </row>
    <row r="20" spans="1:7" ht="22.8" x14ac:dyDescent="0.25">
      <c r="A20" s="86" t="s">
        <v>94</v>
      </c>
      <c r="B20" s="86" t="s">
        <v>239</v>
      </c>
      <c r="C20" s="87" t="s">
        <v>240</v>
      </c>
      <c r="D20" s="88" t="s">
        <v>230</v>
      </c>
      <c r="E20" s="86">
        <v>25.4</v>
      </c>
      <c r="F20" s="94">
        <v>17.27</v>
      </c>
      <c r="G20" s="89">
        <v>17.739999999999998</v>
      </c>
    </row>
    <row r="21" spans="1:7" ht="22.8" x14ac:dyDescent="0.25">
      <c r="A21" s="86" t="s">
        <v>94</v>
      </c>
      <c r="B21" s="86" t="s">
        <v>228</v>
      </c>
      <c r="C21" s="87" t="s">
        <v>229</v>
      </c>
      <c r="D21" s="88" t="s">
        <v>230</v>
      </c>
      <c r="E21" s="86">
        <v>34.6</v>
      </c>
      <c r="F21" s="94">
        <v>14.36</v>
      </c>
      <c r="G21" s="89">
        <v>14.6</v>
      </c>
    </row>
    <row r="22" spans="1:7" ht="34.200000000000003" x14ac:dyDescent="0.25">
      <c r="A22" s="86" t="s">
        <v>94</v>
      </c>
      <c r="B22" s="86" t="s">
        <v>241</v>
      </c>
      <c r="C22" s="87" t="s">
        <v>242</v>
      </c>
      <c r="D22" s="88" t="s">
        <v>100</v>
      </c>
      <c r="E22" s="86">
        <v>16.5</v>
      </c>
      <c r="F22" s="94">
        <v>80.08</v>
      </c>
      <c r="G22" s="89">
        <v>82.58</v>
      </c>
    </row>
    <row r="23" spans="1:7" ht="34.200000000000003" x14ac:dyDescent="0.25">
      <c r="A23" s="86" t="s">
        <v>94</v>
      </c>
      <c r="B23" s="86" t="s">
        <v>243</v>
      </c>
      <c r="C23" s="87" t="s">
        <v>244</v>
      </c>
      <c r="D23" s="88" t="s">
        <v>98</v>
      </c>
      <c r="E23" s="86">
        <v>1</v>
      </c>
      <c r="F23" s="94">
        <v>1018.17</v>
      </c>
      <c r="G23" s="89">
        <v>1030.68</v>
      </c>
    </row>
    <row r="24" spans="1:7" ht="22.8" x14ac:dyDescent="0.25">
      <c r="A24" s="86" t="s">
        <v>224</v>
      </c>
      <c r="B24" s="86" t="s">
        <v>235</v>
      </c>
      <c r="C24" s="87" t="s">
        <v>236</v>
      </c>
      <c r="D24" s="88" t="s">
        <v>100</v>
      </c>
      <c r="E24" s="86">
        <v>16.5</v>
      </c>
      <c r="F24" s="94">
        <v>48.52</v>
      </c>
      <c r="G24" s="89">
        <v>0</v>
      </c>
    </row>
    <row r="25" spans="1:7" x14ac:dyDescent="0.25">
      <c r="F25" s="95"/>
    </row>
    <row r="26" spans="1:7" x14ac:dyDescent="0.25">
      <c r="A26" s="81" t="s">
        <v>127</v>
      </c>
      <c r="B26" s="82" t="s">
        <v>245</v>
      </c>
      <c r="C26" s="83" t="s">
        <v>246</v>
      </c>
      <c r="D26" s="81" t="s">
        <v>98</v>
      </c>
      <c r="E26" s="84"/>
      <c r="F26" s="93">
        <v>3365.2999999999997</v>
      </c>
      <c r="G26" s="84">
        <v>3426.8500000000004</v>
      </c>
    </row>
    <row r="27" spans="1:7" ht="34.200000000000003" x14ac:dyDescent="0.25">
      <c r="A27" s="86" t="s">
        <v>94</v>
      </c>
      <c r="B27" s="86" t="s">
        <v>247</v>
      </c>
      <c r="C27" s="87" t="s">
        <v>248</v>
      </c>
      <c r="D27" s="88" t="s">
        <v>230</v>
      </c>
      <c r="E27" s="86">
        <v>25.4</v>
      </c>
      <c r="F27" s="94">
        <v>14.32</v>
      </c>
      <c r="G27" s="89">
        <v>14.62</v>
      </c>
    </row>
    <row r="28" spans="1:7" ht="34.200000000000003" x14ac:dyDescent="0.25">
      <c r="A28" s="86" t="s">
        <v>94</v>
      </c>
      <c r="B28" s="86" t="s">
        <v>249</v>
      </c>
      <c r="C28" s="87" t="s">
        <v>250</v>
      </c>
      <c r="D28" s="88" t="s">
        <v>230</v>
      </c>
      <c r="E28" s="86">
        <v>34.6</v>
      </c>
      <c r="F28" s="94">
        <v>10.79</v>
      </c>
      <c r="G28" s="89">
        <v>10.87</v>
      </c>
    </row>
    <row r="29" spans="1:7" ht="34.200000000000003" x14ac:dyDescent="0.25">
      <c r="A29" s="86" t="s">
        <v>94</v>
      </c>
      <c r="B29" s="86" t="s">
        <v>251</v>
      </c>
      <c r="C29" s="87" t="s">
        <v>252</v>
      </c>
      <c r="D29" s="88" t="s">
        <v>100</v>
      </c>
      <c r="E29" s="86">
        <v>19.8</v>
      </c>
      <c r="F29" s="94">
        <v>70.8</v>
      </c>
      <c r="G29" s="89">
        <v>72.52</v>
      </c>
    </row>
    <row r="30" spans="1:7" ht="22.8" x14ac:dyDescent="0.25">
      <c r="A30" s="86" t="s">
        <v>94</v>
      </c>
      <c r="B30" s="86" t="s">
        <v>253</v>
      </c>
      <c r="C30" s="87" t="s">
        <v>254</v>
      </c>
      <c r="D30" s="88" t="s">
        <v>98</v>
      </c>
      <c r="E30" s="86">
        <v>1</v>
      </c>
      <c r="F30" s="94">
        <v>1226.4000000000001</v>
      </c>
      <c r="G30" s="89">
        <v>1243.5</v>
      </c>
    </row>
    <row r="31" spans="1:7" x14ac:dyDescent="0.25">
      <c r="F31" s="95"/>
    </row>
    <row r="32" spans="1:7" ht="24" x14ac:dyDescent="0.25">
      <c r="A32" s="81" t="s">
        <v>127</v>
      </c>
      <c r="B32" s="82" t="s">
        <v>255</v>
      </c>
      <c r="C32" s="83" t="s">
        <v>256</v>
      </c>
      <c r="D32" s="81" t="s">
        <v>98</v>
      </c>
      <c r="E32" s="84"/>
      <c r="F32" s="93">
        <v>3601.0299999999997</v>
      </c>
      <c r="G32" s="84">
        <v>3663.08</v>
      </c>
    </row>
    <row r="33" spans="1:7" ht="34.200000000000003" x14ac:dyDescent="0.25">
      <c r="A33" s="86" t="s">
        <v>94</v>
      </c>
      <c r="B33" s="86" t="s">
        <v>247</v>
      </c>
      <c r="C33" s="87" t="s">
        <v>248</v>
      </c>
      <c r="D33" s="88" t="s">
        <v>230</v>
      </c>
      <c r="E33" s="86">
        <v>25.4</v>
      </c>
      <c r="F33" s="94">
        <v>14.32</v>
      </c>
      <c r="G33" s="89">
        <v>14.62</v>
      </c>
    </row>
    <row r="34" spans="1:7" ht="34.200000000000003" x14ac:dyDescent="0.25">
      <c r="A34" s="86" t="s">
        <v>94</v>
      </c>
      <c r="B34" s="86" t="s">
        <v>257</v>
      </c>
      <c r="C34" s="87" t="s">
        <v>258</v>
      </c>
      <c r="D34" s="88" t="s">
        <v>230</v>
      </c>
      <c r="E34" s="86">
        <v>34.6</v>
      </c>
      <c r="F34" s="94">
        <v>12.21</v>
      </c>
      <c r="G34" s="89">
        <v>12.35</v>
      </c>
    </row>
    <row r="35" spans="1:7" ht="34.200000000000003" x14ac:dyDescent="0.25">
      <c r="A35" s="86" t="s">
        <v>94</v>
      </c>
      <c r="B35" s="86" t="s">
        <v>259</v>
      </c>
      <c r="C35" s="87" t="s">
        <v>260</v>
      </c>
      <c r="D35" s="88" t="s">
        <v>100</v>
      </c>
      <c r="E35" s="86">
        <v>19.8</v>
      </c>
      <c r="F35" s="94">
        <v>79.14</v>
      </c>
      <c r="G35" s="89">
        <v>80.73</v>
      </c>
    </row>
    <row r="36" spans="1:7" ht="34.200000000000003" x14ac:dyDescent="0.25">
      <c r="A36" s="86" t="s">
        <v>94</v>
      </c>
      <c r="B36" s="86" t="s">
        <v>261</v>
      </c>
      <c r="C36" s="87" t="s">
        <v>262</v>
      </c>
      <c r="D36" s="88" t="s">
        <v>98</v>
      </c>
      <c r="E36" s="86">
        <v>1</v>
      </c>
      <c r="F36" s="94">
        <v>1247.8599999999999</v>
      </c>
      <c r="G36" s="89">
        <v>1265.97</v>
      </c>
    </row>
    <row r="37" spans="1:7" x14ac:dyDescent="0.25">
      <c r="F37" s="95"/>
    </row>
    <row r="38" spans="1:7" x14ac:dyDescent="0.25">
      <c r="A38" s="81" t="s">
        <v>127</v>
      </c>
      <c r="B38" s="82" t="s">
        <v>263</v>
      </c>
      <c r="C38" s="83" t="s">
        <v>264</v>
      </c>
      <c r="D38" s="81" t="s">
        <v>100</v>
      </c>
      <c r="E38" s="84"/>
      <c r="F38" s="93">
        <v>15.4</v>
      </c>
      <c r="G38" s="84">
        <v>16.55</v>
      </c>
    </row>
    <row r="39" spans="1:7" x14ac:dyDescent="0.25">
      <c r="A39" s="86" t="s">
        <v>94</v>
      </c>
      <c r="B39" s="86" t="s">
        <v>265</v>
      </c>
      <c r="C39" s="87" t="s">
        <v>266</v>
      </c>
      <c r="D39" s="88" t="s">
        <v>101</v>
      </c>
      <c r="E39" s="86">
        <v>0.1</v>
      </c>
      <c r="F39" s="94">
        <v>26.68</v>
      </c>
      <c r="G39" s="89">
        <v>28.09</v>
      </c>
    </row>
    <row r="40" spans="1:7" x14ac:dyDescent="0.25">
      <c r="A40" s="86" t="s">
        <v>267</v>
      </c>
      <c r="B40" s="86" t="s">
        <v>268</v>
      </c>
      <c r="C40" s="87" t="s">
        <v>269</v>
      </c>
      <c r="D40" s="88" t="s">
        <v>101</v>
      </c>
      <c r="E40" s="86">
        <v>0.1</v>
      </c>
      <c r="F40" s="94">
        <v>127.3</v>
      </c>
      <c r="G40" s="89">
        <v>137.41999999999999</v>
      </c>
    </row>
    <row r="41" spans="1:7" x14ac:dyDescent="0.25">
      <c r="F41" s="95"/>
    </row>
    <row r="42" spans="1:7" ht="24" x14ac:dyDescent="0.25">
      <c r="A42" s="81" t="s">
        <v>127</v>
      </c>
      <c r="B42" s="82" t="s">
        <v>270</v>
      </c>
      <c r="C42" s="83" t="s">
        <v>271</v>
      </c>
      <c r="D42" s="81" t="s">
        <v>99</v>
      </c>
      <c r="E42" s="84"/>
      <c r="F42" s="93">
        <v>717.21999999999991</v>
      </c>
      <c r="G42" s="84">
        <v>721.37999999999988</v>
      </c>
    </row>
    <row r="43" spans="1:7" x14ac:dyDescent="0.25">
      <c r="A43" s="86" t="s">
        <v>94</v>
      </c>
      <c r="B43" s="86" t="s">
        <v>272</v>
      </c>
      <c r="C43" s="87" t="s">
        <v>126</v>
      </c>
      <c r="D43" s="88" t="s">
        <v>101</v>
      </c>
      <c r="E43" s="86">
        <v>1.2559655999999999</v>
      </c>
      <c r="F43" s="94">
        <v>25.66</v>
      </c>
      <c r="G43" s="89">
        <v>26.88</v>
      </c>
    </row>
    <row r="44" spans="1:7" x14ac:dyDescent="0.25">
      <c r="A44" s="86" t="s">
        <v>94</v>
      </c>
      <c r="B44" s="86" t="s">
        <v>273</v>
      </c>
      <c r="C44" s="87" t="s">
        <v>274</v>
      </c>
      <c r="D44" s="88" t="s">
        <v>101</v>
      </c>
      <c r="E44" s="86">
        <v>1.5484571</v>
      </c>
      <c r="F44" s="94">
        <v>31.92</v>
      </c>
      <c r="G44" s="89">
        <v>33.619999999999997</v>
      </c>
    </row>
    <row r="45" spans="1:7" x14ac:dyDescent="0.25">
      <c r="A45" s="86" t="s">
        <v>267</v>
      </c>
      <c r="B45" s="86" t="s">
        <v>275</v>
      </c>
      <c r="C45" s="87" t="s">
        <v>276</v>
      </c>
      <c r="D45" s="88" t="s">
        <v>230</v>
      </c>
      <c r="E45" s="86">
        <v>5.8500000000000003E-2</v>
      </c>
      <c r="F45" s="94">
        <v>117.49</v>
      </c>
      <c r="G45" s="89">
        <v>117.49</v>
      </c>
    </row>
    <row r="46" spans="1:7" ht="22.8" x14ac:dyDescent="0.25">
      <c r="A46" s="86" t="s">
        <v>267</v>
      </c>
      <c r="B46" s="86" t="s">
        <v>277</v>
      </c>
      <c r="C46" s="87" t="s">
        <v>278</v>
      </c>
      <c r="D46" s="88" t="s">
        <v>100</v>
      </c>
      <c r="E46" s="86">
        <v>1.0049999999999999</v>
      </c>
      <c r="F46" s="94">
        <v>601.41999999999996</v>
      </c>
      <c r="G46" s="89">
        <v>601.41999999999996</v>
      </c>
    </row>
    <row r="47" spans="1:7" ht="34.200000000000003" x14ac:dyDescent="0.25">
      <c r="A47" s="86" t="s">
        <v>267</v>
      </c>
      <c r="B47" s="86" t="s">
        <v>279</v>
      </c>
      <c r="C47" s="87" t="s">
        <v>280</v>
      </c>
      <c r="D47" s="88" t="s">
        <v>97</v>
      </c>
      <c r="E47" s="86">
        <v>6</v>
      </c>
      <c r="F47" s="94">
        <v>1.04</v>
      </c>
      <c r="G47" s="89">
        <v>1.04</v>
      </c>
    </row>
    <row r="48" spans="1:7" x14ac:dyDescent="0.25">
      <c r="A48" s="86" t="s">
        <v>267</v>
      </c>
      <c r="B48" s="86" t="s">
        <v>281</v>
      </c>
      <c r="C48" s="87" t="s">
        <v>282</v>
      </c>
      <c r="D48" s="88" t="s">
        <v>230</v>
      </c>
      <c r="E48" s="86">
        <v>0.52271999999999996</v>
      </c>
      <c r="F48" s="94">
        <v>34.479999999999997</v>
      </c>
      <c r="G48" s="89">
        <v>34.479999999999997</v>
      </c>
    </row>
    <row r="49" spans="1:7" x14ac:dyDescent="0.25">
      <c r="F49" s="95"/>
    </row>
    <row r="50" spans="1:7" x14ac:dyDescent="0.25">
      <c r="F50" s="95"/>
    </row>
    <row r="51" spans="1:7" x14ac:dyDescent="0.25">
      <c r="F51" s="95"/>
    </row>
    <row r="52" spans="1:7" x14ac:dyDescent="0.25">
      <c r="F52" s="95"/>
    </row>
    <row r="53" spans="1:7" x14ac:dyDescent="0.25">
      <c r="A53" s="117"/>
      <c r="B53" s="117"/>
      <c r="C53" s="118"/>
      <c r="D53" s="117"/>
      <c r="E53" s="117"/>
      <c r="F53" s="115"/>
      <c r="G53" s="116"/>
    </row>
    <row r="55" spans="1:7" ht="25.95" customHeight="1" x14ac:dyDescent="0.25">
      <c r="A55" s="168">
        <f>DADOS!C7</f>
        <v>46216</v>
      </c>
      <c r="B55" s="169"/>
      <c r="D55" s="170"/>
      <c r="E55" s="170"/>
      <c r="F55" s="170"/>
      <c r="G55" s="170"/>
    </row>
    <row r="56" spans="1:7" x14ac:dyDescent="0.25">
      <c r="A56" s="9" t="s">
        <v>42</v>
      </c>
      <c r="D56" s="3" t="s">
        <v>41</v>
      </c>
    </row>
    <row r="57" spans="1:7" x14ac:dyDescent="0.25">
      <c r="D57" s="2" t="s">
        <v>33</v>
      </c>
      <c r="E57" s="171" t="str">
        <f>DADOS!C17</f>
        <v>CLAUDIO EDUARDO BARBOSA CUNHA</v>
      </c>
      <c r="F57" s="171"/>
      <c r="G57" s="171"/>
    </row>
    <row r="58" spans="1:7" x14ac:dyDescent="0.25">
      <c r="D58" s="2" t="s">
        <v>34</v>
      </c>
      <c r="E58" s="171">
        <f>DADOS!C18</f>
        <v>2618350774</v>
      </c>
      <c r="F58" s="171"/>
      <c r="G58" s="171"/>
    </row>
  </sheetData>
  <mergeCells count="5">
    <mergeCell ref="A55:B55"/>
    <mergeCell ref="D55:G55"/>
    <mergeCell ref="E57:G57"/>
    <mergeCell ref="E58:G58"/>
    <mergeCell ref="A2:G2"/>
  </mergeCells>
  <pageMargins left="1.0986614173228348" right="0.70866141732283472" top="0.74803149606299213" bottom="0.74803149606299213" header="0.31496062992125984" footer="0.31496062992125984"/>
  <pageSetup scale="62" orientation="portrait" r:id="rId1"/>
  <headerFooter>
    <oddHeader>&amp;C&amp;G</oddHeader>
    <oddFooter>&amp;R&amp;P/&amp;N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42FCA6-7C00-4C19-93CA-5716B59C2708}">
  <dimension ref="A1:K55"/>
  <sheetViews>
    <sheetView showGridLines="0" view="pageBreakPreview" topLeftCell="A8" zoomScale="85" zoomScaleNormal="100" zoomScaleSheetLayoutView="85" workbookViewId="0">
      <selection activeCell="P30" sqref="P30"/>
    </sheetView>
  </sheetViews>
  <sheetFormatPr defaultColWidth="8.88671875" defaultRowHeight="13.2" x14ac:dyDescent="0.25"/>
  <cols>
    <col min="1" max="1" width="8.88671875" style="3"/>
    <col min="2" max="7" width="10.6640625" style="3" customWidth="1"/>
    <col min="8" max="8" width="12.88671875" style="3" customWidth="1"/>
    <col min="9" max="11" width="10.6640625" style="3" customWidth="1"/>
    <col min="12" max="16384" width="8.88671875" style="3"/>
  </cols>
  <sheetData>
    <row r="1" spans="1:11" x14ac:dyDescent="0.25">
      <c r="A1" s="46"/>
      <c r="B1" s="174" t="s">
        <v>46</v>
      </c>
      <c r="C1" s="175"/>
      <c r="D1" s="175"/>
      <c r="E1" s="175"/>
      <c r="F1" s="175"/>
      <c r="G1" s="175"/>
      <c r="H1" s="175"/>
      <c r="I1" s="175"/>
      <c r="J1" s="175"/>
      <c r="K1" s="175"/>
    </row>
    <row r="2" spans="1:11" x14ac:dyDescent="0.25">
      <c r="A2" s="46"/>
      <c r="B2" s="200" t="s">
        <v>47</v>
      </c>
      <c r="C2" s="200"/>
      <c r="D2" s="200"/>
      <c r="E2" s="200"/>
    </row>
    <row r="4" spans="1:11" x14ac:dyDescent="0.25">
      <c r="B4" s="201" t="s">
        <v>2</v>
      </c>
      <c r="C4" s="203"/>
      <c r="D4" s="201" t="s">
        <v>3</v>
      </c>
      <c r="E4" s="203"/>
      <c r="F4" s="201" t="s">
        <v>45</v>
      </c>
      <c r="G4" s="202"/>
      <c r="H4" s="202"/>
      <c r="I4" s="202"/>
      <c r="J4" s="202"/>
      <c r="K4" s="203"/>
    </row>
    <row r="5" spans="1:11" x14ac:dyDescent="0.25">
      <c r="B5" s="208" t="str">
        <f>DADOS!$C$5</f>
        <v>SDA.2611</v>
      </c>
      <c r="C5" s="209"/>
      <c r="D5" s="208" t="str">
        <f>DADOS!$C$6</f>
        <v>A</v>
      </c>
      <c r="E5" s="209"/>
      <c r="F5" s="208" t="str">
        <f>DADOS!$C$20</f>
        <v>SÃO DOMINGOS DO ARAGUAIA/PA</v>
      </c>
      <c r="G5" s="210"/>
      <c r="H5" s="210"/>
      <c r="I5" s="210"/>
      <c r="J5" s="210"/>
      <c r="K5" s="209"/>
    </row>
    <row r="7" spans="1:11" x14ac:dyDescent="0.25">
      <c r="B7" s="4" t="s">
        <v>4</v>
      </c>
      <c r="K7" s="46"/>
    </row>
    <row r="8" spans="1:11" x14ac:dyDescent="0.25">
      <c r="B8" s="214" t="str">
        <f>DADOS!$C$3</f>
        <v>REGISTRO DE PREÇO DE PEQUENOS REPAROS NOS PREDIOS DA SECRETARIA DE SAÚDE DE SÃO DOMINGOS DO ARAGUAIA</v>
      </c>
      <c r="C8" s="215"/>
      <c r="D8" s="215"/>
      <c r="E8" s="215"/>
      <c r="F8" s="215"/>
      <c r="G8" s="215"/>
      <c r="H8" s="215"/>
      <c r="I8" s="215"/>
      <c r="J8" s="215"/>
      <c r="K8" s="216"/>
    </row>
    <row r="9" spans="1:11" x14ac:dyDescent="0.25">
      <c r="B9" s="208"/>
      <c r="C9" s="210"/>
      <c r="D9" s="210"/>
      <c r="E9" s="210"/>
      <c r="F9" s="210"/>
      <c r="G9" s="210"/>
      <c r="H9" s="210"/>
      <c r="I9" s="210"/>
      <c r="J9" s="210"/>
      <c r="K9" s="209"/>
    </row>
    <row r="11" spans="1:11" x14ac:dyDescent="0.25">
      <c r="B11" s="212" t="s">
        <v>43</v>
      </c>
      <c r="C11" s="212"/>
      <c r="D11" s="212"/>
      <c r="E11" s="212"/>
      <c r="F11" s="212"/>
      <c r="G11" s="212"/>
      <c r="H11" s="212"/>
      <c r="I11" s="212"/>
      <c r="J11" s="213">
        <v>1</v>
      </c>
      <c r="K11" s="213"/>
    </row>
    <row r="12" spans="1:11" x14ac:dyDescent="0.25">
      <c r="B12" s="212" t="s">
        <v>44</v>
      </c>
      <c r="C12" s="212"/>
      <c r="D12" s="212"/>
      <c r="E12" s="212"/>
      <c r="F12" s="212"/>
      <c r="G12" s="212"/>
      <c r="H12" s="212"/>
      <c r="I12" s="212"/>
      <c r="J12" s="213">
        <v>0.05</v>
      </c>
      <c r="K12" s="213"/>
    </row>
    <row r="14" spans="1:11" ht="15.6" x14ac:dyDescent="0.3">
      <c r="B14" s="211" t="s">
        <v>10</v>
      </c>
      <c r="C14" s="211"/>
      <c r="D14" s="211"/>
      <c r="E14" s="211"/>
      <c r="F14" s="211"/>
      <c r="G14" s="211"/>
      <c r="H14" s="211"/>
      <c r="I14" s="211"/>
      <c r="J14" s="211"/>
      <c r="K14" s="211"/>
    </row>
    <row r="16" spans="1:11" x14ac:dyDescent="0.25">
      <c r="B16" s="201" t="s">
        <v>48</v>
      </c>
      <c r="C16" s="202"/>
      <c r="D16" s="202"/>
      <c r="E16" s="202"/>
      <c r="F16" s="202"/>
      <c r="G16" s="202"/>
      <c r="H16" s="202"/>
      <c r="I16" s="202"/>
      <c r="J16" s="202"/>
      <c r="K16" s="203"/>
    </row>
    <row r="17" spans="2:11" x14ac:dyDescent="0.25">
      <c r="B17" s="204" t="s">
        <v>96</v>
      </c>
      <c r="C17" s="205"/>
      <c r="D17" s="205"/>
      <c r="E17" s="205"/>
      <c r="F17" s="205"/>
      <c r="G17" s="205"/>
      <c r="H17" s="205"/>
      <c r="I17" s="205"/>
      <c r="J17" s="205"/>
      <c r="K17" s="206"/>
    </row>
    <row r="19" spans="2:11" ht="26.4" customHeight="1" x14ac:dyDescent="0.25">
      <c r="B19" s="207" t="s">
        <v>49</v>
      </c>
      <c r="C19" s="207"/>
      <c r="D19" s="207"/>
      <c r="E19" s="207"/>
      <c r="F19" s="207"/>
      <c r="G19" s="207"/>
      <c r="H19" s="207"/>
      <c r="I19" s="207"/>
      <c r="J19" s="10" t="s">
        <v>50</v>
      </c>
      <c r="K19" s="25" t="s">
        <v>51</v>
      </c>
    </row>
    <row r="20" spans="2:11" s="49" customFormat="1" ht="15" customHeight="1" x14ac:dyDescent="0.3">
      <c r="B20" s="199" t="s">
        <v>52</v>
      </c>
      <c r="C20" s="199"/>
      <c r="D20" s="199"/>
      <c r="E20" s="199"/>
      <c r="F20" s="199"/>
      <c r="G20" s="199"/>
      <c r="H20" s="199"/>
      <c r="I20" s="199"/>
      <c r="J20" s="48" t="s">
        <v>61</v>
      </c>
      <c r="K20" s="79">
        <v>0.04</v>
      </c>
    </row>
    <row r="21" spans="2:11" s="49" customFormat="1" ht="15" customHeight="1" x14ac:dyDescent="0.3">
      <c r="B21" s="199" t="s">
        <v>53</v>
      </c>
      <c r="C21" s="199"/>
      <c r="D21" s="199"/>
      <c r="E21" s="199"/>
      <c r="F21" s="199"/>
      <c r="G21" s="199"/>
      <c r="H21" s="199"/>
      <c r="I21" s="199"/>
      <c r="J21" s="48" t="s">
        <v>62</v>
      </c>
      <c r="K21" s="79">
        <v>0.01</v>
      </c>
    </row>
    <row r="22" spans="2:11" s="49" customFormat="1" ht="15" customHeight="1" x14ac:dyDescent="0.3">
      <c r="B22" s="199" t="s">
        <v>54</v>
      </c>
      <c r="C22" s="199"/>
      <c r="D22" s="199"/>
      <c r="E22" s="199"/>
      <c r="F22" s="199"/>
      <c r="G22" s="199"/>
      <c r="H22" s="199"/>
      <c r="I22" s="199"/>
      <c r="J22" s="48" t="s">
        <v>63</v>
      </c>
      <c r="K22" s="79">
        <v>0.01</v>
      </c>
    </row>
    <row r="23" spans="2:11" s="49" customFormat="1" ht="15" customHeight="1" x14ac:dyDescent="0.3">
      <c r="B23" s="199" t="s">
        <v>55</v>
      </c>
      <c r="C23" s="199"/>
      <c r="D23" s="199"/>
      <c r="E23" s="199"/>
      <c r="F23" s="199"/>
      <c r="G23" s="199"/>
      <c r="H23" s="199"/>
      <c r="I23" s="199"/>
      <c r="J23" s="48" t="s">
        <v>64</v>
      </c>
      <c r="K23" s="79">
        <v>0.01</v>
      </c>
    </row>
    <row r="24" spans="2:11" s="49" customFormat="1" ht="15" customHeight="1" x14ac:dyDescent="0.3">
      <c r="B24" s="199" t="s">
        <v>56</v>
      </c>
      <c r="C24" s="199"/>
      <c r="D24" s="199"/>
      <c r="E24" s="199"/>
      <c r="F24" s="199"/>
      <c r="G24" s="199"/>
      <c r="H24" s="199"/>
      <c r="I24" s="199"/>
      <c r="J24" s="48" t="s">
        <v>65</v>
      </c>
      <c r="K24" s="79">
        <v>6.5000000000000002E-2</v>
      </c>
    </row>
    <row r="25" spans="2:11" s="49" customFormat="1" ht="15" customHeight="1" x14ac:dyDescent="0.3">
      <c r="B25" s="199" t="s">
        <v>57</v>
      </c>
      <c r="C25" s="199"/>
      <c r="D25" s="199"/>
      <c r="E25" s="199"/>
      <c r="F25" s="199"/>
      <c r="G25" s="199"/>
      <c r="H25" s="199"/>
      <c r="I25" s="199"/>
      <c r="J25" s="48" t="s">
        <v>66</v>
      </c>
      <c r="K25" s="79">
        <v>3.6499999999999998E-2</v>
      </c>
    </row>
    <row r="26" spans="2:11" s="49" customFormat="1" ht="15" customHeight="1" x14ac:dyDescent="0.3">
      <c r="B26" s="199" t="s">
        <v>58</v>
      </c>
      <c r="C26" s="199"/>
      <c r="D26" s="199"/>
      <c r="E26" s="199"/>
      <c r="F26" s="199"/>
      <c r="G26" s="199"/>
      <c r="H26" s="199"/>
      <c r="I26" s="199"/>
      <c r="J26" s="48" t="s">
        <v>67</v>
      </c>
      <c r="K26" s="79">
        <v>0.05</v>
      </c>
    </row>
    <row r="27" spans="2:11" s="49" customFormat="1" ht="15" customHeight="1" x14ac:dyDescent="0.3">
      <c r="B27" s="199" t="s">
        <v>59</v>
      </c>
      <c r="C27" s="199"/>
      <c r="D27" s="199"/>
      <c r="E27" s="199"/>
      <c r="F27" s="199"/>
      <c r="G27" s="199"/>
      <c r="H27" s="199"/>
      <c r="I27" s="199"/>
      <c r="J27" s="48" t="s">
        <v>68</v>
      </c>
      <c r="K27" s="79">
        <v>2.7000000000000003E-2</v>
      </c>
    </row>
    <row r="28" spans="2:11" s="49" customFormat="1" ht="15" customHeight="1" x14ac:dyDescent="0.3">
      <c r="B28" s="199" t="s">
        <v>60</v>
      </c>
      <c r="C28" s="199"/>
      <c r="D28" s="199"/>
      <c r="E28" s="199"/>
      <c r="F28" s="199"/>
      <c r="G28" s="199"/>
      <c r="H28" s="199"/>
      <c r="I28" s="199"/>
      <c r="J28" s="48" t="s">
        <v>69</v>
      </c>
      <c r="K28" s="157">
        <v>0.2482</v>
      </c>
    </row>
    <row r="29" spans="2:11" s="49" customFormat="1" ht="15" customHeight="1" x14ac:dyDescent="0.3">
      <c r="B29" s="173" t="s">
        <v>283</v>
      </c>
      <c r="C29" s="173"/>
      <c r="D29" s="173"/>
      <c r="E29" s="173"/>
      <c r="F29" s="173"/>
      <c r="G29" s="173"/>
      <c r="H29" s="173"/>
      <c r="I29" s="173"/>
      <c r="J29" s="156" t="s">
        <v>284</v>
      </c>
      <c r="K29" s="155">
        <v>0.28620000000000001</v>
      </c>
    </row>
    <row r="33" spans="2:11" x14ac:dyDescent="0.25">
      <c r="C33" s="195" t="s">
        <v>70</v>
      </c>
      <c r="D33" s="195"/>
      <c r="E33" s="195"/>
      <c r="F33" s="195"/>
      <c r="G33" s="195"/>
      <c r="H33" s="195"/>
      <c r="I33" s="195"/>
    </row>
    <row r="34" spans="2:11" ht="19.95" customHeight="1" x14ac:dyDescent="0.25">
      <c r="D34" s="196" t="s">
        <v>71</v>
      </c>
      <c r="E34" s="170" t="s">
        <v>72</v>
      </c>
      <c r="F34" s="170"/>
      <c r="G34" s="170"/>
      <c r="H34" s="170"/>
      <c r="I34" s="198">
        <v>-1</v>
      </c>
    </row>
    <row r="35" spans="2:11" ht="19.95" customHeight="1" x14ac:dyDescent="0.25">
      <c r="D35" s="196"/>
      <c r="E35" s="197" t="s">
        <v>73</v>
      </c>
      <c r="F35" s="197"/>
      <c r="G35" s="197"/>
      <c r="H35" s="197"/>
      <c r="I35" s="198"/>
    </row>
    <row r="37" spans="2:11" x14ac:dyDescent="0.25">
      <c r="B37" s="177" t="s">
        <v>74</v>
      </c>
      <c r="C37" s="178"/>
      <c r="D37" s="178"/>
      <c r="E37" s="178"/>
      <c r="F37" s="178"/>
      <c r="G37" s="178"/>
      <c r="H37" s="178"/>
      <c r="I37" s="178"/>
      <c r="J37" s="178"/>
      <c r="K37" s="179"/>
    </row>
    <row r="38" spans="2:11" x14ac:dyDescent="0.25">
      <c r="B38" s="180"/>
      <c r="C38" s="181"/>
      <c r="D38" s="181"/>
      <c r="E38" s="181"/>
      <c r="F38" s="181"/>
      <c r="G38" s="181"/>
      <c r="H38" s="181"/>
      <c r="I38" s="181"/>
      <c r="J38" s="181"/>
      <c r="K38" s="182"/>
    </row>
    <row r="40" spans="2:11" x14ac:dyDescent="0.25">
      <c r="B40" s="177" t="s">
        <v>75</v>
      </c>
      <c r="C40" s="178"/>
      <c r="D40" s="178"/>
      <c r="E40" s="178"/>
      <c r="F40" s="178"/>
      <c r="G40" s="178"/>
      <c r="H40" s="178"/>
      <c r="I40" s="178"/>
      <c r="J40" s="178"/>
      <c r="K40" s="179"/>
    </row>
    <row r="41" spans="2:11" x14ac:dyDescent="0.25">
      <c r="B41" s="180"/>
      <c r="C41" s="181"/>
      <c r="D41" s="181"/>
      <c r="E41" s="181"/>
      <c r="F41" s="181"/>
      <c r="G41" s="181"/>
      <c r="H41" s="181"/>
      <c r="I41" s="181"/>
      <c r="J41" s="181"/>
      <c r="K41" s="182"/>
    </row>
    <row r="43" spans="2:11" x14ac:dyDescent="0.25">
      <c r="B43" s="3" t="s">
        <v>76</v>
      </c>
    </row>
    <row r="44" spans="2:11" x14ac:dyDescent="0.25">
      <c r="B44" s="183"/>
      <c r="C44" s="184"/>
      <c r="D44" s="184"/>
      <c r="E44" s="184"/>
      <c r="F44" s="184"/>
      <c r="G44" s="184"/>
      <c r="H44" s="184"/>
      <c r="I44" s="184"/>
      <c r="J44" s="184"/>
      <c r="K44" s="185"/>
    </row>
    <row r="45" spans="2:11" x14ac:dyDescent="0.25">
      <c r="B45" s="186"/>
      <c r="C45" s="187"/>
      <c r="D45" s="187"/>
      <c r="E45" s="187"/>
      <c r="F45" s="187"/>
      <c r="G45" s="187"/>
      <c r="H45" s="187"/>
      <c r="I45" s="187"/>
      <c r="J45" s="187"/>
      <c r="K45" s="188"/>
    </row>
    <row r="46" spans="2:11" x14ac:dyDescent="0.25">
      <c r="B46" s="189"/>
      <c r="C46" s="190"/>
      <c r="D46" s="190"/>
      <c r="E46" s="190"/>
      <c r="F46" s="190"/>
      <c r="G46" s="190"/>
      <c r="H46" s="190"/>
      <c r="I46" s="190"/>
      <c r="J46" s="190"/>
      <c r="K46" s="191"/>
    </row>
    <row r="48" spans="2:11" x14ac:dyDescent="0.25">
      <c r="B48" s="192" t="str">
        <f>$F$5</f>
        <v>SÃO DOMINGOS DO ARAGUAIA/PA</v>
      </c>
      <c r="C48" s="192"/>
      <c r="D48" s="192"/>
      <c r="E48" s="192"/>
      <c r="H48" s="193">
        <f>DADOS!$C$7</f>
        <v>46216</v>
      </c>
      <c r="I48" s="193"/>
      <c r="J48" s="193"/>
      <c r="K48" s="193"/>
    </row>
    <row r="49" spans="2:8" x14ac:dyDescent="0.25">
      <c r="B49" s="2" t="s">
        <v>40</v>
      </c>
      <c r="H49" s="2" t="s">
        <v>42</v>
      </c>
    </row>
    <row r="51" spans="2:8" x14ac:dyDescent="0.25">
      <c r="B51" s="194"/>
      <c r="C51" s="194"/>
      <c r="D51" s="194"/>
      <c r="E51" s="194"/>
    </row>
    <row r="52" spans="2:8" x14ac:dyDescent="0.25">
      <c r="B52" s="3" t="s">
        <v>41</v>
      </c>
    </row>
    <row r="53" spans="2:8" x14ac:dyDescent="0.25">
      <c r="B53" s="2" t="s">
        <v>33</v>
      </c>
      <c r="C53" s="176" t="str">
        <f>DADOS!$C$17</f>
        <v>CLAUDIO EDUARDO BARBOSA CUNHA</v>
      </c>
      <c r="D53" s="176"/>
      <c r="E53" s="176"/>
    </row>
    <row r="54" spans="2:8" x14ac:dyDescent="0.25">
      <c r="B54" s="2" t="s">
        <v>34</v>
      </c>
      <c r="C54" s="176">
        <f>DADOS!$C$18</f>
        <v>2618350774</v>
      </c>
      <c r="D54" s="176"/>
      <c r="E54" s="176"/>
    </row>
    <row r="55" spans="2:8" x14ac:dyDescent="0.25">
      <c r="B55" s="2" t="s">
        <v>35</v>
      </c>
      <c r="C55" s="176" t="str">
        <f>DADOS!$C$19</f>
        <v>PA20261561605</v>
      </c>
      <c r="D55" s="176"/>
      <c r="E55" s="176"/>
    </row>
  </sheetData>
  <mergeCells count="41">
    <mergeCell ref="B2:E2"/>
    <mergeCell ref="B16:K16"/>
    <mergeCell ref="B17:K17"/>
    <mergeCell ref="B19:I19"/>
    <mergeCell ref="B4:C4"/>
    <mergeCell ref="D4:E4"/>
    <mergeCell ref="F4:K4"/>
    <mergeCell ref="B5:C5"/>
    <mergeCell ref="D5:E5"/>
    <mergeCell ref="F5:K5"/>
    <mergeCell ref="B14:K14"/>
    <mergeCell ref="B11:I11"/>
    <mergeCell ref="J11:K11"/>
    <mergeCell ref="B12:I12"/>
    <mergeCell ref="J12:K12"/>
    <mergeCell ref="B8:K9"/>
    <mergeCell ref="B24:I24"/>
    <mergeCell ref="B26:I26"/>
    <mergeCell ref="B27:I27"/>
    <mergeCell ref="B28:I28"/>
    <mergeCell ref="B20:I20"/>
    <mergeCell ref="B21:I21"/>
    <mergeCell ref="B22:I22"/>
    <mergeCell ref="B25:I25"/>
    <mergeCell ref="B23:I23"/>
    <mergeCell ref="B29:I29"/>
    <mergeCell ref="B1:K1"/>
    <mergeCell ref="C53:E53"/>
    <mergeCell ref="C54:E54"/>
    <mergeCell ref="C55:E55"/>
    <mergeCell ref="B37:K38"/>
    <mergeCell ref="B40:K41"/>
    <mergeCell ref="B44:K46"/>
    <mergeCell ref="B48:E48"/>
    <mergeCell ref="H48:K48"/>
    <mergeCell ref="B51:E51"/>
    <mergeCell ref="C33:I33"/>
    <mergeCell ref="D34:D35"/>
    <mergeCell ref="E34:H34"/>
    <mergeCell ref="E35:H35"/>
    <mergeCell ref="I34:I35"/>
  </mergeCells>
  <conditionalFormatting sqref="B29:K29">
    <cfRule type="expression" dxfId="58" priority="1" stopIfTrue="1">
      <formula>DESONERACAO="não"</formula>
    </cfRule>
  </conditionalFormatting>
  <pageMargins left="0.70866141732283472" right="0.70866141732283472" top="0.74803149606299213" bottom="0.74803149606299213" header="0.31496062992125984" footer="0.31496062992125984"/>
  <pageSetup paperSize="9" scale="80" orientation="portrait" r:id="rId1"/>
  <headerFooter>
    <oddHeader>&amp;C&amp;G</oddHead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AD7D75-D11A-4B33-8AD0-6A96D56A02C5}">
  <sheetPr filterMode="1">
    <pageSetUpPr fitToPage="1"/>
  </sheetPr>
  <dimension ref="A1:L291"/>
  <sheetViews>
    <sheetView showGridLines="0" view="pageBreakPreview" zoomScale="85" zoomScaleNormal="100" zoomScaleSheetLayoutView="85" workbookViewId="0">
      <pane ySplit="12" topLeftCell="A13" activePane="bottomLeft" state="frozen"/>
      <selection pane="bottomLeft" activeCell="I260" sqref="I260"/>
    </sheetView>
  </sheetViews>
  <sheetFormatPr defaultColWidth="8.88671875" defaultRowHeight="13.8" x14ac:dyDescent="0.25"/>
  <cols>
    <col min="1" max="1" width="8.88671875" style="35"/>
    <col min="2" max="2" width="14.109375" style="1" customWidth="1"/>
    <col min="3" max="4" width="17.44140625" style="1" customWidth="1"/>
    <col min="5" max="5" width="73" style="1" customWidth="1"/>
    <col min="6" max="6" width="11.88671875" style="1" customWidth="1"/>
    <col min="7" max="8" width="16.33203125" style="1" customWidth="1"/>
    <col min="9" max="9" width="11.88671875" style="1" customWidth="1"/>
    <col min="10" max="10" width="16.33203125" style="1" customWidth="1"/>
    <col min="11" max="11" width="17.44140625" style="1" customWidth="1"/>
    <col min="12" max="12" width="8.88671875" style="1"/>
    <col min="13" max="13" width="12.44140625" style="1" bestFit="1" customWidth="1"/>
    <col min="14" max="16384" width="8.88671875" style="1"/>
  </cols>
  <sheetData>
    <row r="1" spans="1:12" ht="4.95" customHeight="1" x14ac:dyDescent="0.25"/>
    <row r="2" spans="1:12" x14ac:dyDescent="0.25">
      <c r="B2" s="228" t="s">
        <v>0</v>
      </c>
      <c r="C2" s="172"/>
      <c r="D2" s="172"/>
      <c r="E2" s="172"/>
      <c r="F2" s="172"/>
      <c r="G2" s="172"/>
      <c r="H2" s="172"/>
      <c r="I2" s="229"/>
      <c r="J2" s="217" t="s">
        <v>6</v>
      </c>
      <c r="K2" s="218"/>
    </row>
    <row r="3" spans="1:12" x14ac:dyDescent="0.25">
      <c r="B3" s="6" t="s">
        <v>1</v>
      </c>
      <c r="C3" s="7"/>
      <c r="H3" s="9"/>
      <c r="I3" s="11"/>
      <c r="J3" s="70" t="s">
        <v>7</v>
      </c>
      <c r="K3" s="71" t="s">
        <v>8</v>
      </c>
    </row>
    <row r="4" spans="1:12" ht="4.95" customHeight="1" x14ac:dyDescent="0.25">
      <c r="B4" s="7"/>
      <c r="C4" s="7"/>
      <c r="H4" s="26"/>
      <c r="I4" s="26"/>
      <c r="J4" s="72"/>
      <c r="K4" s="73"/>
    </row>
    <row r="5" spans="1:12" x14ac:dyDescent="0.25">
      <c r="B5" s="8" t="s">
        <v>2</v>
      </c>
      <c r="C5" s="9" t="s">
        <v>3</v>
      </c>
      <c r="D5" s="13" t="s">
        <v>9</v>
      </c>
      <c r="E5" s="14" t="s">
        <v>4</v>
      </c>
      <c r="H5" s="27"/>
      <c r="I5" s="98"/>
      <c r="J5" s="97" t="str">
        <f>DADOS!$B$11</f>
        <v>SINAPI</v>
      </c>
      <c r="K5" s="96">
        <f>DADOS!$C$11</f>
        <v>46113</v>
      </c>
    </row>
    <row r="6" spans="1:12" x14ac:dyDescent="0.25">
      <c r="B6" s="20" t="str">
        <f>DADOS!$C$5</f>
        <v>SDA.2611</v>
      </c>
      <c r="C6" s="21" t="str">
        <f>DADOS!$C$6</f>
        <v>A</v>
      </c>
      <c r="D6" s="22">
        <f>DADOS!$C$7</f>
        <v>46216</v>
      </c>
      <c r="E6" s="219" t="str">
        <f>DADOS!$C$3</f>
        <v>REGISTRO DE PREÇO DE PEQUENOS REPAROS NOS PREDIOS DA SECRETARIA DE SAÚDE DE SÃO DOMINGOS DO ARAGUAIA</v>
      </c>
      <c r="F6" s="192"/>
      <c r="G6" s="192"/>
      <c r="H6" s="192"/>
      <c r="I6" s="220"/>
      <c r="J6" s="130" t="str">
        <f>DADOS!$B$12</f>
        <v>SEDOP</v>
      </c>
      <c r="K6" s="131">
        <f>DADOS!$C$12</f>
        <v>46082</v>
      </c>
    </row>
    <row r="7" spans="1:12" ht="4.95" customHeight="1" x14ac:dyDescent="0.25">
      <c r="E7" s="15"/>
      <c r="H7" s="27"/>
      <c r="I7" s="27"/>
      <c r="J7" s="74"/>
      <c r="K7" s="76"/>
    </row>
    <row r="8" spans="1:12" x14ac:dyDescent="0.25">
      <c r="B8" s="12" t="s">
        <v>10</v>
      </c>
      <c r="C8" s="9" t="s">
        <v>11</v>
      </c>
      <c r="D8" s="12" t="s">
        <v>12</v>
      </c>
      <c r="E8" s="14" t="s">
        <v>5</v>
      </c>
      <c r="H8" s="27"/>
      <c r="I8" s="98"/>
      <c r="J8" s="97">
        <f>DADOS!B13</f>
        <v>0</v>
      </c>
      <c r="K8" s="131"/>
    </row>
    <row r="9" spans="1:12" x14ac:dyDescent="0.25">
      <c r="B9" s="64">
        <f>BDI!K28</f>
        <v>0.2482</v>
      </c>
      <c r="C9" s="65">
        <v>0</v>
      </c>
      <c r="D9" s="65">
        <v>0</v>
      </c>
      <c r="E9" s="219" t="str">
        <f>DADOS!$C$4</f>
        <v>SÃO DOMINGOS DO ARAGUAIA/PA</v>
      </c>
      <c r="F9" s="192"/>
      <c r="G9" s="192"/>
      <c r="H9" s="192"/>
      <c r="I9" s="220"/>
      <c r="J9" s="99">
        <f>DADOS!$B$14</f>
        <v>0</v>
      </c>
      <c r="K9" s="75">
        <f>DADOS!$C$14</f>
        <v>0</v>
      </c>
    </row>
    <row r="10" spans="1:12" ht="7.2" customHeight="1" x14ac:dyDescent="0.25"/>
    <row r="11" spans="1:12" ht="26.4" customHeight="1" x14ac:dyDescent="0.3">
      <c r="A11" s="35" t="s">
        <v>32</v>
      </c>
      <c r="B11" s="28" t="s">
        <v>22</v>
      </c>
      <c r="C11" s="28" t="s">
        <v>23</v>
      </c>
      <c r="D11" s="28" t="s">
        <v>24</v>
      </c>
      <c r="E11" s="28" t="s">
        <v>25</v>
      </c>
      <c r="F11" s="28" t="s">
        <v>26</v>
      </c>
      <c r="G11" s="28" t="s">
        <v>27</v>
      </c>
      <c r="H11" s="28" t="s">
        <v>28</v>
      </c>
      <c r="I11" s="28" t="s">
        <v>29</v>
      </c>
      <c r="J11" s="28" t="s">
        <v>30</v>
      </c>
      <c r="K11" s="28" t="s">
        <v>31</v>
      </c>
      <c r="L11"/>
    </row>
    <row r="12" spans="1:12" ht="14.4" customHeight="1" x14ac:dyDescent="0.25">
      <c r="B12" s="225" t="str">
        <f>$E$6</f>
        <v>REGISTRO DE PREÇO DE PEQUENOS REPAROS NOS PREDIOS DA SECRETARIA DE SAÚDE DE SÃO DOMINGOS DO ARAGUAIA</v>
      </c>
      <c r="C12" s="226"/>
      <c r="D12" s="226"/>
      <c r="E12" s="226"/>
      <c r="F12" s="226"/>
      <c r="G12" s="226"/>
      <c r="H12" s="226"/>
      <c r="I12" s="226"/>
      <c r="J12" s="226"/>
      <c r="K12" s="100">
        <v>5459371.879999998</v>
      </c>
    </row>
    <row r="13" spans="1:12" hidden="1" x14ac:dyDescent="0.25">
      <c r="A13" s="35" t="s">
        <v>114</v>
      </c>
      <c r="B13" s="30" t="s">
        <v>105</v>
      </c>
      <c r="C13" s="31" t="s">
        <v>94</v>
      </c>
      <c r="D13" s="32"/>
      <c r="E13" s="33" t="s">
        <v>285</v>
      </c>
      <c r="F13" s="32"/>
      <c r="G13" s="37"/>
      <c r="H13" s="34"/>
      <c r="I13" s="31"/>
      <c r="J13" s="37"/>
      <c r="K13" s="36">
        <v>297334.68</v>
      </c>
    </row>
    <row r="14" spans="1:12" hidden="1" x14ac:dyDescent="0.25">
      <c r="A14" s="35" t="s">
        <v>115</v>
      </c>
      <c r="B14" s="30" t="s">
        <v>106</v>
      </c>
      <c r="C14" s="31" t="s">
        <v>94</v>
      </c>
      <c r="D14" s="32"/>
      <c r="E14" s="33" t="s">
        <v>285</v>
      </c>
      <c r="F14" s="32"/>
      <c r="G14" s="37"/>
      <c r="H14" s="34"/>
      <c r="I14" s="31"/>
      <c r="J14" s="37"/>
      <c r="K14" s="36">
        <v>133029.98000000001</v>
      </c>
    </row>
    <row r="15" spans="1:12" x14ac:dyDescent="0.25">
      <c r="A15" s="35" t="s">
        <v>124</v>
      </c>
      <c r="B15" s="30" t="s">
        <v>107</v>
      </c>
      <c r="C15" s="31" t="s">
        <v>127</v>
      </c>
      <c r="D15" s="32" t="s">
        <v>102</v>
      </c>
      <c r="E15" s="33" t="s">
        <v>225</v>
      </c>
      <c r="F15" s="32" t="s">
        <v>97</v>
      </c>
      <c r="G15" s="37">
        <v>6</v>
      </c>
      <c r="H15" s="34">
        <v>3682.28</v>
      </c>
      <c r="I15" s="31" t="s">
        <v>10</v>
      </c>
      <c r="J15" s="37">
        <v>4736.1499999999996</v>
      </c>
      <c r="K15" s="36">
        <v>28416.9</v>
      </c>
    </row>
    <row r="16" spans="1:12" x14ac:dyDescent="0.25">
      <c r="A16" s="35" t="s">
        <v>124</v>
      </c>
      <c r="B16" s="30" t="s">
        <v>108</v>
      </c>
      <c r="C16" s="31" t="s">
        <v>127</v>
      </c>
      <c r="D16" s="32" t="s">
        <v>263</v>
      </c>
      <c r="E16" s="33" t="s">
        <v>264</v>
      </c>
      <c r="F16" s="32" t="s">
        <v>100</v>
      </c>
      <c r="G16" s="37">
        <v>2000</v>
      </c>
      <c r="H16" s="34">
        <v>15.4</v>
      </c>
      <c r="I16" s="31" t="s">
        <v>10</v>
      </c>
      <c r="J16" s="37">
        <v>19.809999999999999</v>
      </c>
      <c r="K16" s="36">
        <v>39620</v>
      </c>
    </row>
    <row r="17" spans="1:11" x14ac:dyDescent="0.25">
      <c r="A17" s="35" t="s">
        <v>124</v>
      </c>
      <c r="B17" s="30" t="s">
        <v>286</v>
      </c>
      <c r="C17" s="31" t="s">
        <v>224</v>
      </c>
      <c r="D17" s="32" t="s">
        <v>287</v>
      </c>
      <c r="E17" s="33" t="s">
        <v>288</v>
      </c>
      <c r="F17" s="32" t="s">
        <v>289</v>
      </c>
      <c r="G17" s="37">
        <v>150</v>
      </c>
      <c r="H17" s="34">
        <v>19.78</v>
      </c>
      <c r="I17" s="31" t="s">
        <v>10</v>
      </c>
      <c r="J17" s="37">
        <v>25.44</v>
      </c>
      <c r="K17" s="36">
        <v>3816</v>
      </c>
    </row>
    <row r="18" spans="1:11" x14ac:dyDescent="0.25">
      <c r="A18" s="35" t="s">
        <v>124</v>
      </c>
      <c r="B18" s="30" t="s">
        <v>290</v>
      </c>
      <c r="C18" s="31" t="s">
        <v>224</v>
      </c>
      <c r="D18" s="32" t="s">
        <v>291</v>
      </c>
      <c r="E18" s="33" t="s">
        <v>292</v>
      </c>
      <c r="F18" s="32" t="s">
        <v>100</v>
      </c>
      <c r="G18" s="37">
        <v>18</v>
      </c>
      <c r="H18" s="34">
        <v>600.98</v>
      </c>
      <c r="I18" s="31" t="s">
        <v>10</v>
      </c>
      <c r="J18" s="37">
        <v>772.98</v>
      </c>
      <c r="K18" s="36">
        <v>13913.64</v>
      </c>
    </row>
    <row r="19" spans="1:11" x14ac:dyDescent="0.25">
      <c r="A19" s="35" t="s">
        <v>124</v>
      </c>
      <c r="B19" s="30" t="s">
        <v>293</v>
      </c>
      <c r="C19" s="31" t="s">
        <v>224</v>
      </c>
      <c r="D19" s="32" t="s">
        <v>294</v>
      </c>
      <c r="E19" s="33" t="s">
        <v>295</v>
      </c>
      <c r="F19" s="32" t="s">
        <v>100</v>
      </c>
      <c r="G19" s="37">
        <v>1000</v>
      </c>
      <c r="H19" s="34">
        <v>6.72</v>
      </c>
      <c r="I19" s="31" t="s">
        <v>10</v>
      </c>
      <c r="J19" s="37">
        <v>8.64</v>
      </c>
      <c r="K19" s="36">
        <v>8640</v>
      </c>
    </row>
    <row r="20" spans="1:11" x14ac:dyDescent="0.25">
      <c r="A20" s="35" t="s">
        <v>124</v>
      </c>
      <c r="B20" s="30" t="s">
        <v>296</v>
      </c>
      <c r="C20" s="31" t="s">
        <v>224</v>
      </c>
      <c r="D20" s="32" t="s">
        <v>297</v>
      </c>
      <c r="E20" s="33" t="s">
        <v>298</v>
      </c>
      <c r="F20" s="32" t="s">
        <v>100</v>
      </c>
      <c r="G20" s="37">
        <v>1000</v>
      </c>
      <c r="H20" s="34">
        <v>7.58</v>
      </c>
      <c r="I20" s="31" t="s">
        <v>10</v>
      </c>
      <c r="J20" s="37">
        <v>9.75</v>
      </c>
      <c r="K20" s="36">
        <v>9750</v>
      </c>
    </row>
    <row r="21" spans="1:11" x14ac:dyDescent="0.25">
      <c r="A21" s="35" t="s">
        <v>124</v>
      </c>
      <c r="B21" s="30" t="s">
        <v>299</v>
      </c>
      <c r="C21" s="31" t="s">
        <v>224</v>
      </c>
      <c r="D21" s="32" t="s">
        <v>300</v>
      </c>
      <c r="E21" s="33" t="s">
        <v>301</v>
      </c>
      <c r="F21" s="32" t="s">
        <v>100</v>
      </c>
      <c r="G21" s="37">
        <v>36</v>
      </c>
      <c r="H21" s="34">
        <v>207.93</v>
      </c>
      <c r="I21" s="31" t="s">
        <v>10</v>
      </c>
      <c r="J21" s="37">
        <v>267.44</v>
      </c>
      <c r="K21" s="36">
        <v>9627.84</v>
      </c>
    </row>
    <row r="22" spans="1:11" x14ac:dyDescent="0.25">
      <c r="A22" s="35" t="s">
        <v>124</v>
      </c>
      <c r="B22" s="30" t="s">
        <v>302</v>
      </c>
      <c r="C22" s="31" t="s">
        <v>224</v>
      </c>
      <c r="D22" s="32" t="s">
        <v>303</v>
      </c>
      <c r="E22" s="33" t="s">
        <v>304</v>
      </c>
      <c r="F22" s="32" t="s">
        <v>100</v>
      </c>
      <c r="G22" s="37">
        <v>90</v>
      </c>
      <c r="H22" s="34">
        <v>166.26</v>
      </c>
      <c r="I22" s="31" t="s">
        <v>10</v>
      </c>
      <c r="J22" s="37">
        <v>213.84</v>
      </c>
      <c r="K22" s="36">
        <v>19245.599999999999</v>
      </c>
    </row>
    <row r="23" spans="1:11" hidden="1" x14ac:dyDescent="0.25">
      <c r="A23" s="35" t="s">
        <v>115</v>
      </c>
      <c r="B23" s="30" t="s">
        <v>305</v>
      </c>
      <c r="C23" s="31" t="s">
        <v>224</v>
      </c>
      <c r="D23" s="32"/>
      <c r="E23" s="33" t="s">
        <v>306</v>
      </c>
      <c r="F23" s="32"/>
      <c r="G23" s="37"/>
      <c r="H23" s="34"/>
      <c r="I23" s="31"/>
      <c r="J23" s="37"/>
      <c r="K23" s="36">
        <v>143468.20000000001</v>
      </c>
    </row>
    <row r="24" spans="1:11" x14ac:dyDescent="0.25">
      <c r="A24" s="35" t="s">
        <v>124</v>
      </c>
      <c r="B24" s="30" t="s">
        <v>307</v>
      </c>
      <c r="C24" s="31" t="s">
        <v>224</v>
      </c>
      <c r="D24" s="32" t="s">
        <v>308</v>
      </c>
      <c r="E24" s="33" t="s">
        <v>309</v>
      </c>
      <c r="F24" s="32" t="s">
        <v>100</v>
      </c>
      <c r="G24" s="37">
        <v>2000</v>
      </c>
      <c r="H24" s="34">
        <v>5.37</v>
      </c>
      <c r="I24" s="31" t="s">
        <v>10</v>
      </c>
      <c r="J24" s="37">
        <v>6.91</v>
      </c>
      <c r="K24" s="36">
        <v>13820</v>
      </c>
    </row>
    <row r="25" spans="1:11" x14ac:dyDescent="0.25">
      <c r="A25" s="35" t="s">
        <v>124</v>
      </c>
      <c r="B25" s="30" t="s">
        <v>310</v>
      </c>
      <c r="C25" s="31" t="s">
        <v>224</v>
      </c>
      <c r="D25" s="32" t="s">
        <v>311</v>
      </c>
      <c r="E25" s="33" t="s">
        <v>312</v>
      </c>
      <c r="F25" s="32" t="s">
        <v>98</v>
      </c>
      <c r="G25" s="37">
        <v>25</v>
      </c>
      <c r="H25" s="34">
        <v>388.08</v>
      </c>
      <c r="I25" s="31" t="s">
        <v>10</v>
      </c>
      <c r="J25" s="37">
        <v>499.15</v>
      </c>
      <c r="K25" s="36">
        <v>12478.75</v>
      </c>
    </row>
    <row r="26" spans="1:11" x14ac:dyDescent="0.25">
      <c r="A26" s="35" t="s">
        <v>124</v>
      </c>
      <c r="B26" s="30" t="s">
        <v>313</v>
      </c>
      <c r="C26" s="31" t="s">
        <v>224</v>
      </c>
      <c r="D26" s="32" t="s">
        <v>314</v>
      </c>
      <c r="E26" s="33" t="s">
        <v>315</v>
      </c>
      <c r="F26" s="32" t="s">
        <v>98</v>
      </c>
      <c r="G26" s="37">
        <v>225</v>
      </c>
      <c r="H26" s="34">
        <v>90.46</v>
      </c>
      <c r="I26" s="31" t="s">
        <v>10</v>
      </c>
      <c r="J26" s="37">
        <v>116.35</v>
      </c>
      <c r="K26" s="36">
        <v>26178.75</v>
      </c>
    </row>
    <row r="27" spans="1:11" x14ac:dyDescent="0.25">
      <c r="A27" s="35" t="s">
        <v>124</v>
      </c>
      <c r="B27" s="30" t="s">
        <v>316</v>
      </c>
      <c r="C27" s="31" t="s">
        <v>224</v>
      </c>
      <c r="D27" s="32" t="s">
        <v>317</v>
      </c>
      <c r="E27" s="33" t="s">
        <v>318</v>
      </c>
      <c r="F27" s="32" t="s">
        <v>98</v>
      </c>
      <c r="G27" s="37">
        <v>50</v>
      </c>
      <c r="H27" s="34">
        <v>392.01</v>
      </c>
      <c r="I27" s="31" t="s">
        <v>10</v>
      </c>
      <c r="J27" s="37">
        <v>504.2</v>
      </c>
      <c r="K27" s="36">
        <v>25210</v>
      </c>
    </row>
    <row r="28" spans="1:11" x14ac:dyDescent="0.25">
      <c r="A28" s="35" t="s">
        <v>124</v>
      </c>
      <c r="B28" s="30" t="s">
        <v>319</v>
      </c>
      <c r="C28" s="31" t="s">
        <v>224</v>
      </c>
      <c r="D28" s="32" t="s">
        <v>320</v>
      </c>
      <c r="E28" s="33" t="s">
        <v>321</v>
      </c>
      <c r="F28" s="32" t="s">
        <v>98</v>
      </c>
      <c r="G28" s="37">
        <v>300</v>
      </c>
      <c r="H28" s="34">
        <v>14.62</v>
      </c>
      <c r="I28" s="31" t="s">
        <v>10</v>
      </c>
      <c r="J28" s="37">
        <v>18.8</v>
      </c>
      <c r="K28" s="36">
        <v>5640</v>
      </c>
    </row>
    <row r="29" spans="1:11" x14ac:dyDescent="0.25">
      <c r="A29" s="35" t="s">
        <v>124</v>
      </c>
      <c r="B29" s="30" t="s">
        <v>322</v>
      </c>
      <c r="C29" s="31" t="s">
        <v>224</v>
      </c>
      <c r="D29" s="32" t="s">
        <v>323</v>
      </c>
      <c r="E29" s="33" t="s">
        <v>324</v>
      </c>
      <c r="F29" s="32" t="s">
        <v>100</v>
      </c>
      <c r="G29" s="37">
        <v>90</v>
      </c>
      <c r="H29" s="34">
        <v>15.07</v>
      </c>
      <c r="I29" s="31" t="s">
        <v>10</v>
      </c>
      <c r="J29" s="37">
        <v>19.38</v>
      </c>
      <c r="K29" s="36">
        <v>1744.2</v>
      </c>
    </row>
    <row r="30" spans="1:11" x14ac:dyDescent="0.25">
      <c r="A30" s="35" t="s">
        <v>124</v>
      </c>
      <c r="B30" s="30" t="s">
        <v>325</v>
      </c>
      <c r="C30" s="31" t="s">
        <v>224</v>
      </c>
      <c r="D30" s="32" t="s">
        <v>326</v>
      </c>
      <c r="E30" s="33" t="s">
        <v>327</v>
      </c>
      <c r="F30" s="32" t="s">
        <v>100</v>
      </c>
      <c r="G30" s="37">
        <v>250</v>
      </c>
      <c r="H30" s="34">
        <v>12.03</v>
      </c>
      <c r="I30" s="31" t="s">
        <v>10</v>
      </c>
      <c r="J30" s="37">
        <v>15.47</v>
      </c>
      <c r="K30" s="36">
        <v>3867.5</v>
      </c>
    </row>
    <row r="31" spans="1:11" x14ac:dyDescent="0.25">
      <c r="A31" s="35" t="s">
        <v>124</v>
      </c>
      <c r="B31" s="30" t="s">
        <v>328</v>
      </c>
      <c r="C31" s="31" t="s">
        <v>224</v>
      </c>
      <c r="D31" s="32" t="s">
        <v>329</v>
      </c>
      <c r="E31" s="33" t="s">
        <v>330</v>
      </c>
      <c r="F31" s="32" t="s">
        <v>100</v>
      </c>
      <c r="G31" s="37">
        <v>250</v>
      </c>
      <c r="H31" s="34">
        <v>6.01</v>
      </c>
      <c r="I31" s="31" t="s">
        <v>10</v>
      </c>
      <c r="J31" s="37">
        <v>7.73</v>
      </c>
      <c r="K31" s="36">
        <v>1932.5</v>
      </c>
    </row>
    <row r="32" spans="1:11" x14ac:dyDescent="0.25">
      <c r="A32" s="35" t="s">
        <v>124</v>
      </c>
      <c r="B32" s="30" t="s">
        <v>331</v>
      </c>
      <c r="C32" s="31" t="s">
        <v>224</v>
      </c>
      <c r="D32" s="32" t="s">
        <v>332</v>
      </c>
      <c r="E32" s="33" t="s">
        <v>333</v>
      </c>
      <c r="F32" s="32" t="s">
        <v>100</v>
      </c>
      <c r="G32" s="37">
        <v>250</v>
      </c>
      <c r="H32" s="34">
        <v>34.6</v>
      </c>
      <c r="I32" s="31" t="s">
        <v>10</v>
      </c>
      <c r="J32" s="37">
        <v>44.5</v>
      </c>
      <c r="K32" s="36">
        <v>11125</v>
      </c>
    </row>
    <row r="33" spans="1:11" x14ac:dyDescent="0.25">
      <c r="A33" s="35" t="s">
        <v>124</v>
      </c>
      <c r="B33" s="30" t="s">
        <v>334</v>
      </c>
      <c r="C33" s="31" t="s">
        <v>224</v>
      </c>
      <c r="D33" s="32" t="s">
        <v>335</v>
      </c>
      <c r="E33" s="33" t="s">
        <v>336</v>
      </c>
      <c r="F33" s="32" t="s">
        <v>97</v>
      </c>
      <c r="G33" s="37">
        <v>50</v>
      </c>
      <c r="H33" s="34">
        <v>14.6</v>
      </c>
      <c r="I33" s="31" t="s">
        <v>10</v>
      </c>
      <c r="J33" s="37">
        <v>18.78</v>
      </c>
      <c r="K33" s="36">
        <v>939</v>
      </c>
    </row>
    <row r="34" spans="1:11" x14ac:dyDescent="0.25">
      <c r="A34" s="35" t="s">
        <v>124</v>
      </c>
      <c r="B34" s="30" t="s">
        <v>337</v>
      </c>
      <c r="C34" s="31" t="s">
        <v>224</v>
      </c>
      <c r="D34" s="32" t="s">
        <v>338</v>
      </c>
      <c r="E34" s="33" t="s">
        <v>339</v>
      </c>
      <c r="F34" s="32" t="s">
        <v>97</v>
      </c>
      <c r="G34" s="37">
        <v>50</v>
      </c>
      <c r="H34" s="34">
        <v>12.01</v>
      </c>
      <c r="I34" s="31" t="s">
        <v>10</v>
      </c>
      <c r="J34" s="37">
        <v>15.45</v>
      </c>
      <c r="K34" s="36">
        <v>772.5</v>
      </c>
    </row>
    <row r="35" spans="1:11" x14ac:dyDescent="0.25">
      <c r="A35" s="35" t="s">
        <v>124</v>
      </c>
      <c r="B35" s="30" t="s">
        <v>340</v>
      </c>
      <c r="C35" s="31" t="s">
        <v>224</v>
      </c>
      <c r="D35" s="32" t="s">
        <v>341</v>
      </c>
      <c r="E35" s="33" t="s">
        <v>342</v>
      </c>
      <c r="F35" s="32" t="s">
        <v>343</v>
      </c>
      <c r="G35" s="37">
        <v>50</v>
      </c>
      <c r="H35" s="34">
        <v>30.06</v>
      </c>
      <c r="I35" s="31" t="s">
        <v>10</v>
      </c>
      <c r="J35" s="37">
        <v>38.659999999999997</v>
      </c>
      <c r="K35" s="36">
        <v>1933</v>
      </c>
    </row>
    <row r="36" spans="1:11" x14ac:dyDescent="0.25">
      <c r="A36" s="35" t="s">
        <v>124</v>
      </c>
      <c r="B36" s="30" t="s">
        <v>344</v>
      </c>
      <c r="C36" s="31" t="s">
        <v>224</v>
      </c>
      <c r="D36" s="32" t="s">
        <v>345</v>
      </c>
      <c r="E36" s="33" t="s">
        <v>346</v>
      </c>
      <c r="F36" s="32" t="s">
        <v>343</v>
      </c>
      <c r="G36" s="37">
        <v>50</v>
      </c>
      <c r="H36" s="34">
        <v>24.03</v>
      </c>
      <c r="I36" s="31" t="s">
        <v>10</v>
      </c>
      <c r="J36" s="37">
        <v>30.91</v>
      </c>
      <c r="K36" s="36">
        <v>1545.5</v>
      </c>
    </row>
    <row r="37" spans="1:11" x14ac:dyDescent="0.25">
      <c r="A37" s="35" t="s">
        <v>124</v>
      </c>
      <c r="B37" s="30" t="s">
        <v>347</v>
      </c>
      <c r="C37" s="31" t="s">
        <v>224</v>
      </c>
      <c r="D37" s="32" t="s">
        <v>348</v>
      </c>
      <c r="E37" s="33" t="s">
        <v>349</v>
      </c>
      <c r="F37" s="32" t="s">
        <v>100</v>
      </c>
      <c r="G37" s="37">
        <v>450</v>
      </c>
      <c r="H37" s="34">
        <v>15.07</v>
      </c>
      <c r="I37" s="31" t="s">
        <v>10</v>
      </c>
      <c r="J37" s="37">
        <v>19.38</v>
      </c>
      <c r="K37" s="36">
        <v>8721</v>
      </c>
    </row>
    <row r="38" spans="1:11" x14ac:dyDescent="0.25">
      <c r="A38" s="35" t="s">
        <v>124</v>
      </c>
      <c r="B38" s="30" t="s">
        <v>350</v>
      </c>
      <c r="C38" s="31" t="s">
        <v>224</v>
      </c>
      <c r="D38" s="32" t="s">
        <v>351</v>
      </c>
      <c r="E38" s="33" t="s">
        <v>352</v>
      </c>
      <c r="F38" s="32" t="s">
        <v>100</v>
      </c>
      <c r="G38" s="37">
        <v>450</v>
      </c>
      <c r="H38" s="34">
        <v>7.53</v>
      </c>
      <c r="I38" s="31" t="s">
        <v>10</v>
      </c>
      <c r="J38" s="37">
        <v>9.69</v>
      </c>
      <c r="K38" s="36">
        <v>4360.5</v>
      </c>
    </row>
    <row r="39" spans="1:11" x14ac:dyDescent="0.25">
      <c r="A39" s="35" t="s">
        <v>124</v>
      </c>
      <c r="B39" s="30" t="s">
        <v>353</v>
      </c>
      <c r="C39" s="31" t="s">
        <v>224</v>
      </c>
      <c r="D39" s="32" t="s">
        <v>354</v>
      </c>
      <c r="E39" s="33" t="s">
        <v>355</v>
      </c>
      <c r="F39" s="32" t="s">
        <v>100</v>
      </c>
      <c r="G39" s="37">
        <v>1000</v>
      </c>
      <c r="H39" s="34">
        <v>18.04</v>
      </c>
      <c r="I39" s="31" t="s">
        <v>10</v>
      </c>
      <c r="J39" s="37">
        <v>23.2</v>
      </c>
      <c r="K39" s="36">
        <v>23200</v>
      </c>
    </row>
    <row r="40" spans="1:11" hidden="1" x14ac:dyDescent="0.25">
      <c r="A40" s="35" t="s">
        <v>115</v>
      </c>
      <c r="B40" s="30" t="s">
        <v>356</v>
      </c>
      <c r="C40" s="31" t="s">
        <v>224</v>
      </c>
      <c r="D40" s="32"/>
      <c r="E40" s="33" t="s">
        <v>357</v>
      </c>
      <c r="F40" s="32"/>
      <c r="G40" s="37"/>
      <c r="H40" s="34"/>
      <c r="I40" s="31"/>
      <c r="J40" s="37"/>
      <c r="K40" s="36">
        <v>20836.5</v>
      </c>
    </row>
    <row r="41" spans="1:11" x14ac:dyDescent="0.25">
      <c r="A41" s="35" t="s">
        <v>124</v>
      </c>
      <c r="B41" s="30" t="s">
        <v>358</v>
      </c>
      <c r="C41" s="31" t="s">
        <v>224</v>
      </c>
      <c r="D41" s="32" t="s">
        <v>359</v>
      </c>
      <c r="E41" s="33" t="s">
        <v>360</v>
      </c>
      <c r="F41" s="32" t="s">
        <v>98</v>
      </c>
      <c r="G41" s="37">
        <v>100</v>
      </c>
      <c r="H41" s="34">
        <v>107.52</v>
      </c>
      <c r="I41" s="31" t="s">
        <v>10</v>
      </c>
      <c r="J41" s="37">
        <v>138.29</v>
      </c>
      <c r="K41" s="36">
        <v>13829</v>
      </c>
    </row>
    <row r="42" spans="1:11" x14ac:dyDescent="0.25">
      <c r="A42" s="35" t="s">
        <v>124</v>
      </c>
      <c r="B42" s="30" t="s">
        <v>361</v>
      </c>
      <c r="C42" s="31" t="s">
        <v>224</v>
      </c>
      <c r="D42" s="32" t="s">
        <v>362</v>
      </c>
      <c r="E42" s="33" t="s">
        <v>363</v>
      </c>
      <c r="F42" s="32" t="s">
        <v>98</v>
      </c>
      <c r="G42" s="37">
        <v>250</v>
      </c>
      <c r="H42" s="34">
        <v>21.79</v>
      </c>
      <c r="I42" s="31" t="s">
        <v>10</v>
      </c>
      <c r="J42" s="37">
        <v>28.03</v>
      </c>
      <c r="K42" s="36">
        <v>7007.5</v>
      </c>
    </row>
    <row r="43" spans="1:11" hidden="1" x14ac:dyDescent="0.25">
      <c r="A43" s="35" t="s">
        <v>114</v>
      </c>
      <c r="B43" s="30" t="s">
        <v>109</v>
      </c>
      <c r="C43" s="31" t="s">
        <v>224</v>
      </c>
      <c r="D43" s="32"/>
      <c r="E43" s="33" t="s">
        <v>364</v>
      </c>
      <c r="F43" s="32"/>
      <c r="G43" s="37"/>
      <c r="H43" s="34"/>
      <c r="I43" s="31"/>
      <c r="J43" s="37"/>
      <c r="K43" s="36">
        <v>267151.68</v>
      </c>
    </row>
    <row r="44" spans="1:11" hidden="1" x14ac:dyDescent="0.25">
      <c r="A44" s="35" t="s">
        <v>115</v>
      </c>
      <c r="B44" s="30" t="s">
        <v>110</v>
      </c>
      <c r="C44" s="31" t="s">
        <v>224</v>
      </c>
      <c r="D44" s="32"/>
      <c r="E44" s="33" t="s">
        <v>365</v>
      </c>
      <c r="F44" s="32"/>
      <c r="G44" s="37"/>
      <c r="H44" s="34"/>
      <c r="I44" s="31"/>
      <c r="J44" s="37"/>
      <c r="K44" s="36">
        <v>78585.03</v>
      </c>
    </row>
    <row r="45" spans="1:11" ht="26.4" x14ac:dyDescent="0.25">
      <c r="A45" s="35" t="s">
        <v>124</v>
      </c>
      <c r="B45" s="30" t="s">
        <v>111</v>
      </c>
      <c r="C45" s="31" t="s">
        <v>127</v>
      </c>
      <c r="D45" s="32" t="s">
        <v>226</v>
      </c>
      <c r="E45" s="33" t="s">
        <v>227</v>
      </c>
      <c r="F45" s="32" t="s">
        <v>98</v>
      </c>
      <c r="G45" s="37">
        <v>20</v>
      </c>
      <c r="H45" s="34">
        <v>1055.0999999999999</v>
      </c>
      <c r="I45" s="31" t="s">
        <v>10</v>
      </c>
      <c r="J45" s="37">
        <v>1357.07</v>
      </c>
      <c r="K45" s="36">
        <v>27141.4</v>
      </c>
    </row>
    <row r="46" spans="1:11" ht="26.4" x14ac:dyDescent="0.25">
      <c r="A46" s="35" t="s">
        <v>124</v>
      </c>
      <c r="B46" s="30" t="s">
        <v>112</v>
      </c>
      <c r="C46" s="31" t="s">
        <v>127</v>
      </c>
      <c r="D46" s="32" t="s">
        <v>237</v>
      </c>
      <c r="E46" s="33" t="s">
        <v>238</v>
      </c>
      <c r="F46" s="32" t="s">
        <v>98</v>
      </c>
      <c r="G46" s="37">
        <v>4.5</v>
      </c>
      <c r="H46" s="34">
        <v>4075.59</v>
      </c>
      <c r="I46" s="31" t="s">
        <v>10</v>
      </c>
      <c r="J46" s="37">
        <v>5242.0200000000004</v>
      </c>
      <c r="K46" s="36">
        <v>23589.09</v>
      </c>
    </row>
    <row r="47" spans="1:11" ht="26.4" x14ac:dyDescent="0.25">
      <c r="A47" s="35" t="s">
        <v>124</v>
      </c>
      <c r="B47" s="30" t="s">
        <v>113</v>
      </c>
      <c r="C47" s="31" t="s">
        <v>224</v>
      </c>
      <c r="D47" s="32" t="s">
        <v>366</v>
      </c>
      <c r="E47" s="33" t="s">
        <v>367</v>
      </c>
      <c r="F47" s="32" t="s">
        <v>98</v>
      </c>
      <c r="G47" s="37">
        <v>4.5</v>
      </c>
      <c r="H47" s="34">
        <v>2102.8000000000002</v>
      </c>
      <c r="I47" s="31" t="s">
        <v>10</v>
      </c>
      <c r="J47" s="37">
        <v>2704.62</v>
      </c>
      <c r="K47" s="36">
        <v>12170.79</v>
      </c>
    </row>
    <row r="48" spans="1:11" x14ac:dyDescent="0.25">
      <c r="A48" s="35" t="s">
        <v>124</v>
      </c>
      <c r="B48" s="30" t="s">
        <v>212</v>
      </c>
      <c r="C48" s="31" t="s">
        <v>224</v>
      </c>
      <c r="D48" s="32" t="s">
        <v>368</v>
      </c>
      <c r="E48" s="33" t="s">
        <v>369</v>
      </c>
      <c r="F48" s="32" t="s">
        <v>98</v>
      </c>
      <c r="G48" s="37">
        <v>12.5</v>
      </c>
      <c r="H48" s="34">
        <v>975.51</v>
      </c>
      <c r="I48" s="31" t="s">
        <v>10</v>
      </c>
      <c r="J48" s="37">
        <v>1254.7</v>
      </c>
      <c r="K48" s="36">
        <v>15683.75</v>
      </c>
    </row>
    <row r="49" spans="1:11" hidden="1" x14ac:dyDescent="0.25">
      <c r="A49" s="35" t="s">
        <v>115</v>
      </c>
      <c r="B49" s="30" t="s">
        <v>128</v>
      </c>
      <c r="C49" s="31" t="s">
        <v>224</v>
      </c>
      <c r="D49" s="32"/>
      <c r="E49" s="33" t="s">
        <v>370</v>
      </c>
      <c r="F49" s="32"/>
      <c r="G49" s="37"/>
      <c r="H49" s="34"/>
      <c r="I49" s="31"/>
      <c r="J49" s="37"/>
      <c r="K49" s="36">
        <v>117115.98</v>
      </c>
    </row>
    <row r="50" spans="1:11" x14ac:dyDescent="0.25">
      <c r="A50" s="35" t="s">
        <v>124</v>
      </c>
      <c r="B50" s="30" t="s">
        <v>129</v>
      </c>
      <c r="C50" s="31" t="s">
        <v>127</v>
      </c>
      <c r="D50" s="32" t="s">
        <v>255</v>
      </c>
      <c r="E50" s="33" t="s">
        <v>256</v>
      </c>
      <c r="F50" s="32" t="s">
        <v>98</v>
      </c>
      <c r="G50" s="37">
        <v>4.5</v>
      </c>
      <c r="H50" s="34">
        <v>3601.03</v>
      </c>
      <c r="I50" s="31" t="s">
        <v>10</v>
      </c>
      <c r="J50" s="37">
        <v>4631.6400000000003</v>
      </c>
      <c r="K50" s="36">
        <v>20842.38</v>
      </c>
    </row>
    <row r="51" spans="1:11" ht="26.4" x14ac:dyDescent="0.25">
      <c r="A51" s="35" t="s">
        <v>124</v>
      </c>
      <c r="B51" s="30" t="s">
        <v>130</v>
      </c>
      <c r="C51" s="31" t="s">
        <v>224</v>
      </c>
      <c r="D51" s="32" t="s">
        <v>371</v>
      </c>
      <c r="E51" s="33" t="s">
        <v>372</v>
      </c>
      <c r="F51" s="32" t="s">
        <v>98</v>
      </c>
      <c r="G51" s="37">
        <v>10</v>
      </c>
      <c r="H51" s="34">
        <v>3411.99</v>
      </c>
      <c r="I51" s="31" t="s">
        <v>10</v>
      </c>
      <c r="J51" s="37">
        <v>4388.5</v>
      </c>
      <c r="K51" s="36">
        <v>43885</v>
      </c>
    </row>
    <row r="52" spans="1:11" ht="26.4" x14ac:dyDescent="0.25">
      <c r="A52" s="35" t="s">
        <v>124</v>
      </c>
      <c r="B52" s="30" t="s">
        <v>213</v>
      </c>
      <c r="C52" s="31" t="s">
        <v>224</v>
      </c>
      <c r="D52" s="32" t="s">
        <v>373</v>
      </c>
      <c r="E52" s="33" t="s">
        <v>374</v>
      </c>
      <c r="F52" s="32" t="s">
        <v>98</v>
      </c>
      <c r="G52" s="37">
        <v>10</v>
      </c>
      <c r="H52" s="34">
        <v>967.47</v>
      </c>
      <c r="I52" s="31" t="s">
        <v>10</v>
      </c>
      <c r="J52" s="37">
        <v>1244.3599999999999</v>
      </c>
      <c r="K52" s="36">
        <v>12443.6</v>
      </c>
    </row>
    <row r="53" spans="1:11" x14ac:dyDescent="0.25">
      <c r="A53" s="35" t="s">
        <v>124</v>
      </c>
      <c r="B53" s="30" t="s">
        <v>214</v>
      </c>
      <c r="C53" s="31" t="s">
        <v>224</v>
      </c>
      <c r="D53" s="32" t="s">
        <v>375</v>
      </c>
      <c r="E53" s="33" t="s">
        <v>376</v>
      </c>
      <c r="F53" s="32" t="s">
        <v>100</v>
      </c>
      <c r="G53" s="37">
        <v>250</v>
      </c>
      <c r="H53" s="34">
        <v>124.23</v>
      </c>
      <c r="I53" s="31" t="s">
        <v>10</v>
      </c>
      <c r="J53" s="37">
        <v>159.78</v>
      </c>
      <c r="K53" s="36">
        <v>39945</v>
      </c>
    </row>
    <row r="54" spans="1:11" hidden="1" x14ac:dyDescent="0.25">
      <c r="A54" s="35" t="s">
        <v>115</v>
      </c>
      <c r="B54" s="30" t="s">
        <v>131</v>
      </c>
      <c r="C54" s="31" t="s">
        <v>224</v>
      </c>
      <c r="D54" s="32"/>
      <c r="E54" s="33" t="s">
        <v>377</v>
      </c>
      <c r="F54" s="32"/>
      <c r="G54" s="37"/>
      <c r="H54" s="34"/>
      <c r="I54" s="31"/>
      <c r="J54" s="37"/>
      <c r="K54" s="36">
        <v>53736.25</v>
      </c>
    </row>
    <row r="55" spans="1:11" x14ac:dyDescent="0.25">
      <c r="A55" s="35" t="s">
        <v>124</v>
      </c>
      <c r="B55" s="30" t="s">
        <v>132</v>
      </c>
      <c r="C55" s="31" t="s">
        <v>224</v>
      </c>
      <c r="D55" s="32" t="s">
        <v>378</v>
      </c>
      <c r="E55" s="33" t="s">
        <v>379</v>
      </c>
      <c r="F55" s="32" t="s">
        <v>230</v>
      </c>
      <c r="G55" s="37">
        <v>1000</v>
      </c>
      <c r="H55" s="34">
        <v>14.11</v>
      </c>
      <c r="I55" s="31" t="s">
        <v>10</v>
      </c>
      <c r="J55" s="37">
        <v>18.149999999999999</v>
      </c>
      <c r="K55" s="36">
        <v>18150</v>
      </c>
    </row>
    <row r="56" spans="1:11" x14ac:dyDescent="0.25">
      <c r="A56" s="35" t="s">
        <v>124</v>
      </c>
      <c r="B56" s="30" t="s">
        <v>133</v>
      </c>
      <c r="C56" s="31" t="s">
        <v>224</v>
      </c>
      <c r="D56" s="32" t="s">
        <v>380</v>
      </c>
      <c r="E56" s="33" t="s">
        <v>381</v>
      </c>
      <c r="F56" s="32" t="s">
        <v>100</v>
      </c>
      <c r="G56" s="37">
        <v>125</v>
      </c>
      <c r="H56" s="34">
        <v>105.23</v>
      </c>
      <c r="I56" s="31" t="s">
        <v>10</v>
      </c>
      <c r="J56" s="37">
        <v>135.35</v>
      </c>
      <c r="K56" s="36">
        <v>16918.75</v>
      </c>
    </row>
    <row r="57" spans="1:11" ht="26.4" x14ac:dyDescent="0.25">
      <c r="A57" s="35" t="s">
        <v>124</v>
      </c>
      <c r="B57" s="30" t="s">
        <v>134</v>
      </c>
      <c r="C57" s="31" t="s">
        <v>224</v>
      </c>
      <c r="D57" s="32" t="s">
        <v>382</v>
      </c>
      <c r="E57" s="33" t="s">
        <v>383</v>
      </c>
      <c r="F57" s="32" t="s">
        <v>100</v>
      </c>
      <c r="G57" s="37">
        <v>125</v>
      </c>
      <c r="H57" s="34">
        <v>116.11</v>
      </c>
      <c r="I57" s="31" t="s">
        <v>10</v>
      </c>
      <c r="J57" s="37">
        <v>149.34</v>
      </c>
      <c r="K57" s="36">
        <v>18667.5</v>
      </c>
    </row>
    <row r="58" spans="1:11" hidden="1" x14ac:dyDescent="0.25">
      <c r="A58" s="35" t="s">
        <v>115</v>
      </c>
      <c r="B58" s="30" t="s">
        <v>215</v>
      </c>
      <c r="C58" s="31" t="s">
        <v>224</v>
      </c>
      <c r="D58" s="32"/>
      <c r="E58" s="33" t="s">
        <v>384</v>
      </c>
      <c r="F58" s="32"/>
      <c r="G58" s="37"/>
      <c r="H58" s="34"/>
      <c r="I58" s="31"/>
      <c r="J58" s="37"/>
      <c r="K58" s="36">
        <v>17714.419999999998</v>
      </c>
    </row>
    <row r="59" spans="1:11" x14ac:dyDescent="0.25">
      <c r="A59" s="35" t="s">
        <v>124</v>
      </c>
      <c r="B59" s="30" t="s">
        <v>216</v>
      </c>
      <c r="C59" s="31" t="s">
        <v>127</v>
      </c>
      <c r="D59" s="32" t="s">
        <v>245</v>
      </c>
      <c r="E59" s="33" t="s">
        <v>246</v>
      </c>
      <c r="F59" s="32" t="s">
        <v>98</v>
      </c>
      <c r="G59" s="37">
        <v>2.7</v>
      </c>
      <c r="H59" s="34">
        <v>3365.3</v>
      </c>
      <c r="I59" s="31" t="s">
        <v>10</v>
      </c>
      <c r="J59" s="37">
        <v>4328.45</v>
      </c>
      <c r="K59" s="36">
        <v>11686.82</v>
      </c>
    </row>
    <row r="60" spans="1:11" x14ac:dyDescent="0.25">
      <c r="A60" s="35" t="s">
        <v>124</v>
      </c>
      <c r="B60" s="30" t="s">
        <v>217</v>
      </c>
      <c r="C60" s="31" t="s">
        <v>224</v>
      </c>
      <c r="D60" s="32" t="s">
        <v>385</v>
      </c>
      <c r="E60" s="33" t="s">
        <v>386</v>
      </c>
      <c r="F60" s="32" t="s">
        <v>97</v>
      </c>
      <c r="G60" s="37">
        <v>10</v>
      </c>
      <c r="H60" s="34">
        <v>468.64</v>
      </c>
      <c r="I60" s="31" t="s">
        <v>10</v>
      </c>
      <c r="J60" s="37">
        <v>602.76</v>
      </c>
      <c r="K60" s="36">
        <v>6027.6</v>
      </c>
    </row>
    <row r="61" spans="1:11" hidden="1" x14ac:dyDescent="0.25">
      <c r="A61" s="35" t="s">
        <v>114</v>
      </c>
      <c r="B61" s="30" t="s">
        <v>387</v>
      </c>
      <c r="C61" s="31" t="s">
        <v>224</v>
      </c>
      <c r="D61" s="32"/>
      <c r="E61" s="33" t="s">
        <v>388</v>
      </c>
      <c r="F61" s="32"/>
      <c r="G61" s="37"/>
      <c r="H61" s="34"/>
      <c r="I61" s="31"/>
      <c r="J61" s="37"/>
      <c r="K61" s="36">
        <v>138451.65</v>
      </c>
    </row>
    <row r="62" spans="1:11" hidden="1" x14ac:dyDescent="0.25">
      <c r="A62" s="35" t="s">
        <v>115</v>
      </c>
      <c r="B62" s="30" t="s">
        <v>389</v>
      </c>
      <c r="C62" s="31" t="s">
        <v>224</v>
      </c>
      <c r="D62" s="32"/>
      <c r="E62" s="33" t="s">
        <v>388</v>
      </c>
      <c r="F62" s="32"/>
      <c r="G62" s="37"/>
      <c r="H62" s="34"/>
      <c r="I62" s="31"/>
      <c r="J62" s="37"/>
      <c r="K62" s="36">
        <v>138451.65</v>
      </c>
    </row>
    <row r="63" spans="1:11" x14ac:dyDescent="0.25">
      <c r="A63" s="35" t="s">
        <v>124</v>
      </c>
      <c r="B63" s="30" t="s">
        <v>390</v>
      </c>
      <c r="C63" s="31" t="s">
        <v>224</v>
      </c>
      <c r="D63" s="32" t="s">
        <v>391</v>
      </c>
      <c r="E63" s="33" t="s">
        <v>392</v>
      </c>
      <c r="F63" s="32" t="s">
        <v>100</v>
      </c>
      <c r="G63" s="37">
        <v>50</v>
      </c>
      <c r="H63" s="34">
        <v>540.42999999999995</v>
      </c>
      <c r="I63" s="31" t="s">
        <v>10</v>
      </c>
      <c r="J63" s="37">
        <v>695.1</v>
      </c>
      <c r="K63" s="36">
        <v>34755</v>
      </c>
    </row>
    <row r="64" spans="1:11" x14ac:dyDescent="0.25">
      <c r="A64" s="35" t="s">
        <v>124</v>
      </c>
      <c r="B64" s="30" t="s">
        <v>393</v>
      </c>
      <c r="C64" s="31" t="s">
        <v>224</v>
      </c>
      <c r="D64" s="32" t="s">
        <v>394</v>
      </c>
      <c r="E64" s="33" t="s">
        <v>395</v>
      </c>
      <c r="F64" s="32" t="s">
        <v>100</v>
      </c>
      <c r="G64" s="37">
        <v>150</v>
      </c>
      <c r="H64" s="34">
        <v>115.46</v>
      </c>
      <c r="I64" s="31" t="s">
        <v>10</v>
      </c>
      <c r="J64" s="37">
        <v>148.5</v>
      </c>
      <c r="K64" s="36">
        <v>22275</v>
      </c>
    </row>
    <row r="65" spans="1:11" x14ac:dyDescent="0.25">
      <c r="A65" s="35" t="s">
        <v>124</v>
      </c>
      <c r="B65" s="30" t="s">
        <v>396</v>
      </c>
      <c r="C65" s="31" t="s">
        <v>224</v>
      </c>
      <c r="D65" s="32" t="s">
        <v>397</v>
      </c>
      <c r="E65" s="33" t="s">
        <v>398</v>
      </c>
      <c r="F65" s="32" t="s">
        <v>100</v>
      </c>
      <c r="G65" s="37">
        <v>15</v>
      </c>
      <c r="H65" s="34">
        <v>946.05</v>
      </c>
      <c r="I65" s="31" t="s">
        <v>10</v>
      </c>
      <c r="J65" s="37">
        <v>1216.81</v>
      </c>
      <c r="K65" s="36">
        <v>18252.150000000001</v>
      </c>
    </row>
    <row r="66" spans="1:11" x14ac:dyDescent="0.25">
      <c r="A66" s="35" t="s">
        <v>124</v>
      </c>
      <c r="B66" s="30" t="s">
        <v>399</v>
      </c>
      <c r="C66" s="31" t="s">
        <v>224</v>
      </c>
      <c r="D66" s="32" t="s">
        <v>400</v>
      </c>
      <c r="E66" s="33" t="s">
        <v>401</v>
      </c>
      <c r="F66" s="32" t="s">
        <v>100</v>
      </c>
      <c r="G66" s="37">
        <v>200</v>
      </c>
      <c r="H66" s="34">
        <v>105.83</v>
      </c>
      <c r="I66" s="31" t="s">
        <v>10</v>
      </c>
      <c r="J66" s="37">
        <v>136.12</v>
      </c>
      <c r="K66" s="36">
        <v>27224</v>
      </c>
    </row>
    <row r="67" spans="1:11" x14ac:dyDescent="0.25">
      <c r="A67" s="35" t="s">
        <v>124</v>
      </c>
      <c r="B67" s="30" t="s">
        <v>402</v>
      </c>
      <c r="C67" s="31" t="s">
        <v>224</v>
      </c>
      <c r="D67" s="32" t="s">
        <v>403</v>
      </c>
      <c r="E67" s="33" t="s">
        <v>404</v>
      </c>
      <c r="F67" s="32" t="s">
        <v>100</v>
      </c>
      <c r="G67" s="37">
        <v>50</v>
      </c>
      <c r="H67" s="34">
        <v>558.94000000000005</v>
      </c>
      <c r="I67" s="31" t="s">
        <v>10</v>
      </c>
      <c r="J67" s="37">
        <v>718.91</v>
      </c>
      <c r="K67" s="36">
        <v>35945.5</v>
      </c>
    </row>
    <row r="68" spans="1:11" hidden="1" x14ac:dyDescent="0.25">
      <c r="A68" s="35" t="s">
        <v>114</v>
      </c>
      <c r="B68" s="30" t="s">
        <v>405</v>
      </c>
      <c r="C68" s="31" t="s">
        <v>224</v>
      </c>
      <c r="D68" s="32"/>
      <c r="E68" s="33" t="s">
        <v>406</v>
      </c>
      <c r="F68" s="32"/>
      <c r="G68" s="37"/>
      <c r="H68" s="34"/>
      <c r="I68" s="31"/>
      <c r="J68" s="37"/>
      <c r="K68" s="36">
        <v>385357.25</v>
      </c>
    </row>
    <row r="69" spans="1:11" hidden="1" x14ac:dyDescent="0.25">
      <c r="A69" s="35" t="s">
        <v>115</v>
      </c>
      <c r="B69" s="30" t="s">
        <v>407</v>
      </c>
      <c r="C69" s="31" t="s">
        <v>224</v>
      </c>
      <c r="D69" s="32"/>
      <c r="E69" s="33" t="s">
        <v>364</v>
      </c>
      <c r="F69" s="32"/>
      <c r="G69" s="37"/>
      <c r="H69" s="34"/>
      <c r="I69" s="31"/>
      <c r="J69" s="37"/>
      <c r="K69" s="36">
        <v>277819.75</v>
      </c>
    </row>
    <row r="70" spans="1:11" x14ac:dyDescent="0.25">
      <c r="A70" s="35" t="s">
        <v>124</v>
      </c>
      <c r="B70" s="30" t="s">
        <v>408</v>
      </c>
      <c r="C70" s="31" t="s">
        <v>224</v>
      </c>
      <c r="D70" s="32" t="s">
        <v>409</v>
      </c>
      <c r="E70" s="33" t="s">
        <v>410</v>
      </c>
      <c r="F70" s="32" t="s">
        <v>100</v>
      </c>
      <c r="G70" s="37">
        <v>300</v>
      </c>
      <c r="H70" s="34">
        <v>119.88</v>
      </c>
      <c r="I70" s="31" t="s">
        <v>10</v>
      </c>
      <c r="J70" s="37">
        <v>154.19</v>
      </c>
      <c r="K70" s="36">
        <v>46257</v>
      </c>
    </row>
    <row r="71" spans="1:11" x14ac:dyDescent="0.25">
      <c r="A71" s="35" t="s">
        <v>124</v>
      </c>
      <c r="B71" s="30" t="s">
        <v>411</v>
      </c>
      <c r="C71" s="31" t="s">
        <v>224</v>
      </c>
      <c r="D71" s="32" t="s">
        <v>412</v>
      </c>
      <c r="E71" s="33" t="s">
        <v>413</v>
      </c>
      <c r="F71" s="32" t="s">
        <v>230</v>
      </c>
      <c r="G71" s="37">
        <v>1000</v>
      </c>
      <c r="H71" s="34">
        <v>26.63</v>
      </c>
      <c r="I71" s="31" t="s">
        <v>10</v>
      </c>
      <c r="J71" s="37">
        <v>34.25</v>
      </c>
      <c r="K71" s="36">
        <v>34250</v>
      </c>
    </row>
    <row r="72" spans="1:11" x14ac:dyDescent="0.25">
      <c r="A72" s="35" t="s">
        <v>124</v>
      </c>
      <c r="B72" s="30" t="s">
        <v>414</v>
      </c>
      <c r="C72" s="31" t="s">
        <v>224</v>
      </c>
      <c r="D72" s="32" t="s">
        <v>415</v>
      </c>
      <c r="E72" s="33" t="s">
        <v>416</v>
      </c>
      <c r="F72" s="32" t="s">
        <v>97</v>
      </c>
      <c r="G72" s="37">
        <v>5</v>
      </c>
      <c r="H72" s="34">
        <v>1728</v>
      </c>
      <c r="I72" s="31" t="s">
        <v>10</v>
      </c>
      <c r="J72" s="37">
        <v>2222.5500000000002</v>
      </c>
      <c r="K72" s="36">
        <v>11112.75</v>
      </c>
    </row>
    <row r="73" spans="1:11" x14ac:dyDescent="0.25">
      <c r="A73" s="35" t="s">
        <v>124</v>
      </c>
      <c r="B73" s="30" t="s">
        <v>417</v>
      </c>
      <c r="C73" s="31" t="s">
        <v>224</v>
      </c>
      <c r="D73" s="32" t="s">
        <v>418</v>
      </c>
      <c r="E73" s="33" t="s">
        <v>419</v>
      </c>
      <c r="F73" s="32" t="s">
        <v>100</v>
      </c>
      <c r="G73" s="37">
        <v>500</v>
      </c>
      <c r="H73" s="34">
        <v>63.17</v>
      </c>
      <c r="I73" s="31" t="s">
        <v>10</v>
      </c>
      <c r="J73" s="37">
        <v>81.25</v>
      </c>
      <c r="K73" s="36">
        <v>40625</v>
      </c>
    </row>
    <row r="74" spans="1:11" x14ac:dyDescent="0.25">
      <c r="A74" s="35" t="s">
        <v>124</v>
      </c>
      <c r="B74" s="30" t="s">
        <v>420</v>
      </c>
      <c r="C74" s="31" t="s">
        <v>224</v>
      </c>
      <c r="D74" s="32" t="s">
        <v>421</v>
      </c>
      <c r="E74" s="33" t="s">
        <v>422</v>
      </c>
      <c r="F74" s="32" t="s">
        <v>100</v>
      </c>
      <c r="G74" s="37">
        <v>250</v>
      </c>
      <c r="H74" s="34">
        <v>46.4</v>
      </c>
      <c r="I74" s="31" t="s">
        <v>10</v>
      </c>
      <c r="J74" s="37">
        <v>59.68</v>
      </c>
      <c r="K74" s="36">
        <v>14920</v>
      </c>
    </row>
    <row r="75" spans="1:11" x14ac:dyDescent="0.25">
      <c r="A75" s="35" t="s">
        <v>124</v>
      </c>
      <c r="B75" s="30" t="s">
        <v>423</v>
      </c>
      <c r="C75" s="31" t="s">
        <v>224</v>
      </c>
      <c r="D75" s="32" t="s">
        <v>424</v>
      </c>
      <c r="E75" s="33" t="s">
        <v>425</v>
      </c>
      <c r="F75" s="32" t="s">
        <v>100</v>
      </c>
      <c r="G75" s="37">
        <v>100</v>
      </c>
      <c r="H75" s="34">
        <v>75.61</v>
      </c>
      <c r="I75" s="31" t="s">
        <v>10</v>
      </c>
      <c r="J75" s="37">
        <v>97.25</v>
      </c>
      <c r="K75" s="36">
        <v>9725</v>
      </c>
    </row>
    <row r="76" spans="1:11" ht="26.4" x14ac:dyDescent="0.25">
      <c r="A76" s="35" t="s">
        <v>124</v>
      </c>
      <c r="B76" s="30" t="s">
        <v>426</v>
      </c>
      <c r="C76" s="31" t="s">
        <v>224</v>
      </c>
      <c r="D76" s="32" t="s">
        <v>427</v>
      </c>
      <c r="E76" s="33" t="s">
        <v>428</v>
      </c>
      <c r="F76" s="32" t="s">
        <v>100</v>
      </c>
      <c r="G76" s="37">
        <v>500</v>
      </c>
      <c r="H76" s="34">
        <v>188.04</v>
      </c>
      <c r="I76" s="31" t="s">
        <v>10</v>
      </c>
      <c r="J76" s="37">
        <v>241.86</v>
      </c>
      <c r="K76" s="36">
        <v>120930</v>
      </c>
    </row>
    <row r="77" spans="1:11" hidden="1" x14ac:dyDescent="0.25">
      <c r="A77" s="35" t="s">
        <v>115</v>
      </c>
      <c r="B77" s="30" t="s">
        <v>429</v>
      </c>
      <c r="C77" s="31" t="s">
        <v>224</v>
      </c>
      <c r="D77" s="32"/>
      <c r="E77" s="33" t="s">
        <v>430</v>
      </c>
      <c r="F77" s="32"/>
      <c r="G77" s="37"/>
      <c r="H77" s="34"/>
      <c r="I77" s="31"/>
      <c r="J77" s="37"/>
      <c r="K77" s="36">
        <v>107537.5</v>
      </c>
    </row>
    <row r="78" spans="1:11" x14ac:dyDescent="0.25">
      <c r="A78" s="35" t="s">
        <v>124</v>
      </c>
      <c r="B78" s="30" t="s">
        <v>431</v>
      </c>
      <c r="C78" s="31" t="s">
        <v>224</v>
      </c>
      <c r="D78" s="32" t="s">
        <v>432</v>
      </c>
      <c r="E78" s="33" t="s">
        <v>433</v>
      </c>
      <c r="F78" s="32" t="s">
        <v>99</v>
      </c>
      <c r="G78" s="37">
        <v>200</v>
      </c>
      <c r="H78" s="34">
        <v>100.92</v>
      </c>
      <c r="I78" s="31" t="s">
        <v>10</v>
      </c>
      <c r="J78" s="37">
        <v>129.80000000000001</v>
      </c>
      <c r="K78" s="36">
        <v>25960</v>
      </c>
    </row>
    <row r="79" spans="1:11" x14ac:dyDescent="0.25">
      <c r="A79" s="35" t="s">
        <v>124</v>
      </c>
      <c r="B79" s="30" t="s">
        <v>434</v>
      </c>
      <c r="C79" s="31" t="s">
        <v>224</v>
      </c>
      <c r="D79" s="32" t="s">
        <v>435</v>
      </c>
      <c r="E79" s="33" t="s">
        <v>436</v>
      </c>
      <c r="F79" s="32" t="s">
        <v>99</v>
      </c>
      <c r="G79" s="37">
        <v>500</v>
      </c>
      <c r="H79" s="34">
        <v>23.9</v>
      </c>
      <c r="I79" s="31" t="s">
        <v>10</v>
      </c>
      <c r="J79" s="37">
        <v>30.74</v>
      </c>
      <c r="K79" s="36">
        <v>15370</v>
      </c>
    </row>
    <row r="80" spans="1:11" x14ac:dyDescent="0.25">
      <c r="A80" s="35" t="s">
        <v>124</v>
      </c>
      <c r="B80" s="30" t="s">
        <v>437</v>
      </c>
      <c r="C80" s="31" t="s">
        <v>224</v>
      </c>
      <c r="D80" s="32" t="s">
        <v>438</v>
      </c>
      <c r="E80" s="33" t="s">
        <v>439</v>
      </c>
      <c r="F80" s="32" t="s">
        <v>99</v>
      </c>
      <c r="G80" s="37">
        <v>250</v>
      </c>
      <c r="H80" s="34">
        <v>66.47</v>
      </c>
      <c r="I80" s="31" t="s">
        <v>10</v>
      </c>
      <c r="J80" s="37">
        <v>85.49</v>
      </c>
      <c r="K80" s="36">
        <v>21372.5</v>
      </c>
    </row>
    <row r="81" spans="1:11" x14ac:dyDescent="0.25">
      <c r="A81" s="35" t="s">
        <v>124</v>
      </c>
      <c r="B81" s="30" t="s">
        <v>440</v>
      </c>
      <c r="C81" s="31" t="s">
        <v>224</v>
      </c>
      <c r="D81" s="32" t="s">
        <v>441</v>
      </c>
      <c r="E81" s="33" t="s">
        <v>442</v>
      </c>
      <c r="F81" s="32" t="s">
        <v>99</v>
      </c>
      <c r="G81" s="37">
        <v>1000</v>
      </c>
      <c r="H81" s="34">
        <v>19.07</v>
      </c>
      <c r="I81" s="31" t="s">
        <v>10</v>
      </c>
      <c r="J81" s="37">
        <v>24.53</v>
      </c>
      <c r="K81" s="36">
        <v>24530</v>
      </c>
    </row>
    <row r="82" spans="1:11" x14ac:dyDescent="0.25">
      <c r="A82" s="35" t="s">
        <v>124</v>
      </c>
      <c r="B82" s="30" t="s">
        <v>443</v>
      </c>
      <c r="C82" s="31" t="s">
        <v>224</v>
      </c>
      <c r="D82" s="32" t="s">
        <v>444</v>
      </c>
      <c r="E82" s="33" t="s">
        <v>445</v>
      </c>
      <c r="F82" s="32" t="s">
        <v>99</v>
      </c>
      <c r="G82" s="37">
        <v>250</v>
      </c>
      <c r="H82" s="34">
        <v>63.15</v>
      </c>
      <c r="I82" s="31" t="s">
        <v>10</v>
      </c>
      <c r="J82" s="37">
        <v>81.22</v>
      </c>
      <c r="K82" s="36">
        <v>20305</v>
      </c>
    </row>
    <row r="83" spans="1:11" hidden="1" x14ac:dyDescent="0.25">
      <c r="A83" s="35" t="s">
        <v>114</v>
      </c>
      <c r="B83" s="30" t="s">
        <v>446</v>
      </c>
      <c r="C83" s="31" t="s">
        <v>224</v>
      </c>
      <c r="D83" s="32"/>
      <c r="E83" s="33" t="s">
        <v>447</v>
      </c>
      <c r="F83" s="32"/>
      <c r="G83" s="37"/>
      <c r="H83" s="34"/>
      <c r="I83" s="31"/>
      <c r="J83" s="37"/>
      <c r="K83" s="36">
        <v>45862.5</v>
      </c>
    </row>
    <row r="84" spans="1:11" hidden="1" x14ac:dyDescent="0.25">
      <c r="A84" s="35" t="s">
        <v>115</v>
      </c>
      <c r="B84" s="30" t="s">
        <v>448</v>
      </c>
      <c r="C84" s="31" t="s">
        <v>224</v>
      </c>
      <c r="D84" s="32"/>
      <c r="E84" s="33" t="s">
        <v>447</v>
      </c>
      <c r="F84" s="32"/>
      <c r="G84" s="37"/>
      <c r="H84" s="34"/>
      <c r="I84" s="31"/>
      <c r="J84" s="37"/>
      <c r="K84" s="36">
        <v>45862.5</v>
      </c>
    </row>
    <row r="85" spans="1:11" x14ac:dyDescent="0.25">
      <c r="A85" s="35" t="s">
        <v>124</v>
      </c>
      <c r="B85" s="30" t="s">
        <v>449</v>
      </c>
      <c r="C85" s="31" t="s">
        <v>224</v>
      </c>
      <c r="D85" s="32" t="s">
        <v>450</v>
      </c>
      <c r="E85" s="33" t="s">
        <v>451</v>
      </c>
      <c r="F85" s="32" t="s">
        <v>100</v>
      </c>
      <c r="G85" s="37">
        <v>500</v>
      </c>
      <c r="H85" s="34">
        <v>43.39</v>
      </c>
      <c r="I85" s="31" t="s">
        <v>10</v>
      </c>
      <c r="J85" s="37">
        <v>55.81</v>
      </c>
      <c r="K85" s="36">
        <v>27905</v>
      </c>
    </row>
    <row r="86" spans="1:11" x14ac:dyDescent="0.25">
      <c r="A86" s="35" t="s">
        <v>124</v>
      </c>
      <c r="B86" s="30" t="s">
        <v>452</v>
      </c>
      <c r="C86" s="31" t="s">
        <v>224</v>
      </c>
      <c r="D86" s="32" t="s">
        <v>453</v>
      </c>
      <c r="E86" s="33" t="s">
        <v>454</v>
      </c>
      <c r="F86" s="32" t="s">
        <v>100</v>
      </c>
      <c r="G86" s="37">
        <v>250</v>
      </c>
      <c r="H86" s="34">
        <v>55.85</v>
      </c>
      <c r="I86" s="31" t="s">
        <v>10</v>
      </c>
      <c r="J86" s="37">
        <v>71.83</v>
      </c>
      <c r="K86" s="36">
        <v>17957.5</v>
      </c>
    </row>
    <row r="87" spans="1:11" hidden="1" x14ac:dyDescent="0.25">
      <c r="A87" s="35" t="s">
        <v>114</v>
      </c>
      <c r="B87" s="30" t="s">
        <v>455</v>
      </c>
      <c r="C87" s="31" t="s">
        <v>224</v>
      </c>
      <c r="D87" s="32"/>
      <c r="E87" s="33" t="s">
        <v>456</v>
      </c>
      <c r="F87" s="32"/>
      <c r="G87" s="37"/>
      <c r="H87" s="34"/>
      <c r="I87" s="31"/>
      <c r="J87" s="37"/>
      <c r="K87" s="36">
        <v>307935.21000000002</v>
      </c>
    </row>
    <row r="88" spans="1:11" hidden="1" x14ac:dyDescent="0.25">
      <c r="A88" s="35" t="s">
        <v>115</v>
      </c>
      <c r="B88" s="30" t="s">
        <v>457</v>
      </c>
      <c r="C88" s="31" t="s">
        <v>224</v>
      </c>
      <c r="D88" s="32"/>
      <c r="E88" s="33" t="s">
        <v>458</v>
      </c>
      <c r="F88" s="32"/>
      <c r="G88" s="37"/>
      <c r="H88" s="34"/>
      <c r="I88" s="31"/>
      <c r="J88" s="37"/>
      <c r="K88" s="36">
        <v>70858.86</v>
      </c>
    </row>
    <row r="89" spans="1:11" x14ac:dyDescent="0.25">
      <c r="A89" s="35" t="s">
        <v>124</v>
      </c>
      <c r="B89" s="30" t="s">
        <v>459</v>
      </c>
      <c r="C89" s="31" t="s">
        <v>224</v>
      </c>
      <c r="D89" s="32" t="s">
        <v>460</v>
      </c>
      <c r="E89" s="33" t="s">
        <v>461</v>
      </c>
      <c r="F89" s="32" t="s">
        <v>99</v>
      </c>
      <c r="G89" s="37">
        <v>200</v>
      </c>
      <c r="H89" s="34">
        <v>22.27</v>
      </c>
      <c r="I89" s="31" t="s">
        <v>10</v>
      </c>
      <c r="J89" s="37">
        <v>28.64</v>
      </c>
      <c r="K89" s="36">
        <v>5728</v>
      </c>
    </row>
    <row r="90" spans="1:11" x14ac:dyDescent="0.25">
      <c r="A90" s="35" t="s">
        <v>124</v>
      </c>
      <c r="B90" s="30" t="s">
        <v>462</v>
      </c>
      <c r="C90" s="31" t="s">
        <v>224</v>
      </c>
      <c r="D90" s="32" t="s">
        <v>463</v>
      </c>
      <c r="E90" s="33" t="s">
        <v>464</v>
      </c>
      <c r="F90" s="32" t="s">
        <v>100</v>
      </c>
      <c r="G90" s="37">
        <v>15</v>
      </c>
      <c r="H90" s="34">
        <v>307.7</v>
      </c>
      <c r="I90" s="31" t="s">
        <v>10</v>
      </c>
      <c r="J90" s="37">
        <v>395.76</v>
      </c>
      <c r="K90" s="36">
        <v>5936.4</v>
      </c>
    </row>
    <row r="91" spans="1:11" x14ac:dyDescent="0.25">
      <c r="A91" s="35" t="s">
        <v>124</v>
      </c>
      <c r="B91" s="30" t="s">
        <v>465</v>
      </c>
      <c r="C91" s="31" t="s">
        <v>224</v>
      </c>
      <c r="D91" s="32" t="s">
        <v>466</v>
      </c>
      <c r="E91" s="33" t="s">
        <v>467</v>
      </c>
      <c r="F91" s="32" t="s">
        <v>100</v>
      </c>
      <c r="G91" s="37">
        <v>33.6</v>
      </c>
      <c r="H91" s="34">
        <v>660.7</v>
      </c>
      <c r="I91" s="31" t="s">
        <v>10</v>
      </c>
      <c r="J91" s="37">
        <v>849.79</v>
      </c>
      <c r="K91" s="36">
        <v>28552.94</v>
      </c>
    </row>
    <row r="92" spans="1:11" x14ac:dyDescent="0.25">
      <c r="A92" s="35" t="s">
        <v>124</v>
      </c>
      <c r="B92" s="30" t="s">
        <v>468</v>
      </c>
      <c r="C92" s="31" t="s">
        <v>224</v>
      </c>
      <c r="D92" s="32" t="s">
        <v>469</v>
      </c>
      <c r="E92" s="33" t="s">
        <v>470</v>
      </c>
      <c r="F92" s="32" t="s">
        <v>100</v>
      </c>
      <c r="G92" s="37">
        <v>33.6</v>
      </c>
      <c r="H92" s="34">
        <v>709.03</v>
      </c>
      <c r="I92" s="31" t="s">
        <v>10</v>
      </c>
      <c r="J92" s="37">
        <v>911.95</v>
      </c>
      <c r="K92" s="36">
        <v>30641.52</v>
      </c>
    </row>
    <row r="93" spans="1:11" hidden="1" x14ac:dyDescent="0.25">
      <c r="A93" s="35" t="s">
        <v>115</v>
      </c>
      <c r="B93" s="30" t="s">
        <v>471</v>
      </c>
      <c r="C93" s="31" t="s">
        <v>224</v>
      </c>
      <c r="D93" s="32"/>
      <c r="E93" s="33" t="s">
        <v>472</v>
      </c>
      <c r="F93" s="32"/>
      <c r="G93" s="37"/>
      <c r="H93" s="34"/>
      <c r="I93" s="31"/>
      <c r="J93" s="37"/>
      <c r="K93" s="36">
        <v>68137.23</v>
      </c>
    </row>
    <row r="94" spans="1:11" x14ac:dyDescent="0.25">
      <c r="A94" s="35" t="s">
        <v>124</v>
      </c>
      <c r="B94" s="30" t="s">
        <v>473</v>
      </c>
      <c r="C94" s="31" t="s">
        <v>224</v>
      </c>
      <c r="D94" s="32" t="s">
        <v>474</v>
      </c>
      <c r="E94" s="33" t="s">
        <v>475</v>
      </c>
      <c r="F94" s="32" t="s">
        <v>100</v>
      </c>
      <c r="G94" s="37">
        <v>25</v>
      </c>
      <c r="H94" s="34">
        <v>478.72</v>
      </c>
      <c r="I94" s="31" t="s">
        <v>10</v>
      </c>
      <c r="J94" s="37">
        <v>615.73</v>
      </c>
      <c r="K94" s="36">
        <v>15393.25</v>
      </c>
    </row>
    <row r="95" spans="1:11" x14ac:dyDescent="0.25">
      <c r="A95" s="35" t="s">
        <v>124</v>
      </c>
      <c r="B95" s="30" t="s">
        <v>476</v>
      </c>
      <c r="C95" s="31" t="s">
        <v>224</v>
      </c>
      <c r="D95" s="32" t="s">
        <v>477</v>
      </c>
      <c r="E95" s="33" t="s">
        <v>478</v>
      </c>
      <c r="F95" s="32" t="s">
        <v>100</v>
      </c>
      <c r="G95" s="37">
        <v>60</v>
      </c>
      <c r="H95" s="34">
        <v>371.91</v>
      </c>
      <c r="I95" s="31" t="s">
        <v>10</v>
      </c>
      <c r="J95" s="37">
        <v>478.35</v>
      </c>
      <c r="K95" s="36">
        <v>28701</v>
      </c>
    </row>
    <row r="96" spans="1:11" x14ac:dyDescent="0.25">
      <c r="A96" s="35" t="s">
        <v>124</v>
      </c>
      <c r="B96" s="30" t="s">
        <v>479</v>
      </c>
      <c r="C96" s="31" t="s">
        <v>224</v>
      </c>
      <c r="D96" s="32" t="s">
        <v>480</v>
      </c>
      <c r="E96" s="33" t="s">
        <v>481</v>
      </c>
      <c r="F96" s="32" t="s">
        <v>100</v>
      </c>
      <c r="G96" s="37">
        <v>20</v>
      </c>
      <c r="H96" s="34">
        <v>318.81</v>
      </c>
      <c r="I96" s="31" t="s">
        <v>10</v>
      </c>
      <c r="J96" s="37">
        <v>410.05</v>
      </c>
      <c r="K96" s="36">
        <v>8201</v>
      </c>
    </row>
    <row r="97" spans="1:11" x14ac:dyDescent="0.25">
      <c r="A97" s="35" t="s">
        <v>124</v>
      </c>
      <c r="B97" s="30" t="s">
        <v>482</v>
      </c>
      <c r="C97" s="31" t="s">
        <v>224</v>
      </c>
      <c r="D97" s="32" t="s">
        <v>483</v>
      </c>
      <c r="E97" s="33" t="s">
        <v>484</v>
      </c>
      <c r="F97" s="32" t="s">
        <v>100</v>
      </c>
      <c r="G97" s="37">
        <v>31.5</v>
      </c>
      <c r="H97" s="34">
        <v>391.01</v>
      </c>
      <c r="I97" s="31" t="s">
        <v>10</v>
      </c>
      <c r="J97" s="37">
        <v>502.92</v>
      </c>
      <c r="K97" s="36">
        <v>15841.98</v>
      </c>
    </row>
    <row r="98" spans="1:11" hidden="1" x14ac:dyDescent="0.25">
      <c r="A98" s="35" t="s">
        <v>115</v>
      </c>
      <c r="B98" s="30" t="s">
        <v>485</v>
      </c>
      <c r="C98" s="31" t="s">
        <v>224</v>
      </c>
      <c r="D98" s="32"/>
      <c r="E98" s="33" t="s">
        <v>486</v>
      </c>
      <c r="F98" s="32"/>
      <c r="G98" s="37"/>
      <c r="H98" s="34"/>
      <c r="I98" s="31"/>
      <c r="J98" s="37"/>
      <c r="K98" s="36">
        <v>118242.42</v>
      </c>
    </row>
    <row r="99" spans="1:11" x14ac:dyDescent="0.25">
      <c r="A99" s="35" t="s">
        <v>124</v>
      </c>
      <c r="B99" s="30" t="s">
        <v>487</v>
      </c>
      <c r="C99" s="31" t="s">
        <v>224</v>
      </c>
      <c r="D99" s="32" t="s">
        <v>488</v>
      </c>
      <c r="E99" s="33" t="s">
        <v>489</v>
      </c>
      <c r="F99" s="32" t="s">
        <v>100</v>
      </c>
      <c r="G99" s="37">
        <v>24</v>
      </c>
      <c r="H99" s="34">
        <v>776.83</v>
      </c>
      <c r="I99" s="31" t="s">
        <v>10</v>
      </c>
      <c r="J99" s="37">
        <v>999.16</v>
      </c>
      <c r="K99" s="36">
        <v>23979.84</v>
      </c>
    </row>
    <row r="100" spans="1:11" x14ac:dyDescent="0.25">
      <c r="A100" s="35" t="s">
        <v>124</v>
      </c>
      <c r="B100" s="30" t="s">
        <v>490</v>
      </c>
      <c r="C100" s="31" t="s">
        <v>224</v>
      </c>
      <c r="D100" s="32" t="s">
        <v>491</v>
      </c>
      <c r="E100" s="33" t="s">
        <v>492</v>
      </c>
      <c r="F100" s="32" t="s">
        <v>100</v>
      </c>
      <c r="G100" s="37">
        <v>24</v>
      </c>
      <c r="H100" s="34">
        <v>817.66</v>
      </c>
      <c r="I100" s="31" t="s">
        <v>10</v>
      </c>
      <c r="J100" s="37">
        <v>1051.67</v>
      </c>
      <c r="K100" s="36">
        <v>25240.080000000002</v>
      </c>
    </row>
    <row r="101" spans="1:11" x14ac:dyDescent="0.25">
      <c r="A101" s="35" t="s">
        <v>124</v>
      </c>
      <c r="B101" s="30" t="s">
        <v>493</v>
      </c>
      <c r="C101" s="31" t="s">
        <v>224</v>
      </c>
      <c r="D101" s="32" t="s">
        <v>494</v>
      </c>
      <c r="E101" s="33" t="s">
        <v>495</v>
      </c>
      <c r="F101" s="32" t="s">
        <v>100</v>
      </c>
      <c r="G101" s="37">
        <v>20</v>
      </c>
      <c r="H101" s="34">
        <v>679.72</v>
      </c>
      <c r="I101" s="31" t="s">
        <v>10</v>
      </c>
      <c r="J101" s="37">
        <v>874.26</v>
      </c>
      <c r="K101" s="36">
        <v>17485.2</v>
      </c>
    </row>
    <row r="102" spans="1:11" x14ac:dyDescent="0.25">
      <c r="A102" s="35" t="s">
        <v>124</v>
      </c>
      <c r="B102" s="30" t="s">
        <v>496</v>
      </c>
      <c r="C102" s="31" t="s">
        <v>224</v>
      </c>
      <c r="D102" s="32" t="s">
        <v>497</v>
      </c>
      <c r="E102" s="33" t="s">
        <v>498</v>
      </c>
      <c r="F102" s="32" t="s">
        <v>100</v>
      </c>
      <c r="G102" s="37">
        <v>50</v>
      </c>
      <c r="H102" s="34">
        <v>287.64</v>
      </c>
      <c r="I102" s="31" t="s">
        <v>10</v>
      </c>
      <c r="J102" s="37">
        <v>369.96</v>
      </c>
      <c r="K102" s="36">
        <v>18498</v>
      </c>
    </row>
    <row r="103" spans="1:11" x14ac:dyDescent="0.25">
      <c r="A103" s="35" t="s">
        <v>124</v>
      </c>
      <c r="B103" s="30" t="s">
        <v>499</v>
      </c>
      <c r="C103" s="31" t="s">
        <v>224</v>
      </c>
      <c r="D103" s="32" t="s">
        <v>500</v>
      </c>
      <c r="E103" s="33" t="s">
        <v>501</v>
      </c>
      <c r="F103" s="32" t="s">
        <v>97</v>
      </c>
      <c r="G103" s="37">
        <v>50</v>
      </c>
      <c r="H103" s="34">
        <v>216.58</v>
      </c>
      <c r="I103" s="31" t="s">
        <v>10</v>
      </c>
      <c r="J103" s="37">
        <v>278.57</v>
      </c>
      <c r="K103" s="36">
        <v>13928.5</v>
      </c>
    </row>
    <row r="104" spans="1:11" x14ac:dyDescent="0.25">
      <c r="A104" s="35" t="s">
        <v>124</v>
      </c>
      <c r="B104" s="30" t="s">
        <v>502</v>
      </c>
      <c r="C104" s="31" t="s">
        <v>224</v>
      </c>
      <c r="D104" s="32" t="s">
        <v>503</v>
      </c>
      <c r="E104" s="33" t="s">
        <v>504</v>
      </c>
      <c r="F104" s="32" t="s">
        <v>100</v>
      </c>
      <c r="G104" s="37">
        <v>20</v>
      </c>
      <c r="H104" s="34">
        <v>742.92</v>
      </c>
      <c r="I104" s="31" t="s">
        <v>10</v>
      </c>
      <c r="J104" s="37">
        <v>955.54</v>
      </c>
      <c r="K104" s="36">
        <v>19110.8</v>
      </c>
    </row>
    <row r="105" spans="1:11" hidden="1" x14ac:dyDescent="0.25">
      <c r="A105" s="35" t="s">
        <v>115</v>
      </c>
      <c r="B105" s="30" t="s">
        <v>505</v>
      </c>
      <c r="C105" s="31" t="s">
        <v>224</v>
      </c>
      <c r="D105" s="32"/>
      <c r="E105" s="33" t="s">
        <v>506</v>
      </c>
      <c r="F105" s="32"/>
      <c r="G105" s="37"/>
      <c r="H105" s="34"/>
      <c r="I105" s="31"/>
      <c r="J105" s="37"/>
      <c r="K105" s="36">
        <v>34728.5</v>
      </c>
    </row>
    <row r="106" spans="1:11" x14ac:dyDescent="0.25">
      <c r="A106" s="35" t="s">
        <v>124</v>
      </c>
      <c r="B106" s="30" t="s">
        <v>507</v>
      </c>
      <c r="C106" s="31" t="s">
        <v>224</v>
      </c>
      <c r="D106" s="32" t="s">
        <v>508</v>
      </c>
      <c r="E106" s="33" t="s">
        <v>509</v>
      </c>
      <c r="F106" s="32" t="s">
        <v>100</v>
      </c>
      <c r="G106" s="37">
        <v>50</v>
      </c>
      <c r="H106" s="34">
        <v>540.02</v>
      </c>
      <c r="I106" s="31" t="s">
        <v>10</v>
      </c>
      <c r="J106" s="37">
        <v>694.57</v>
      </c>
      <c r="K106" s="36">
        <v>34728.5</v>
      </c>
    </row>
    <row r="107" spans="1:11" hidden="1" x14ac:dyDescent="0.25">
      <c r="A107" s="35" t="s">
        <v>115</v>
      </c>
      <c r="B107" s="30" t="s">
        <v>510</v>
      </c>
      <c r="C107" s="31" t="s">
        <v>224</v>
      </c>
      <c r="D107" s="32"/>
      <c r="E107" s="33" t="s">
        <v>511</v>
      </c>
      <c r="F107" s="32"/>
      <c r="G107" s="37"/>
      <c r="H107" s="34"/>
      <c r="I107" s="31"/>
      <c r="J107" s="37"/>
      <c r="K107" s="36">
        <v>15968.2</v>
      </c>
    </row>
    <row r="108" spans="1:11" x14ac:dyDescent="0.25">
      <c r="A108" s="35" t="s">
        <v>124</v>
      </c>
      <c r="B108" s="30" t="s">
        <v>512</v>
      </c>
      <c r="C108" s="31" t="s">
        <v>224</v>
      </c>
      <c r="D108" s="32" t="s">
        <v>513</v>
      </c>
      <c r="E108" s="33" t="s">
        <v>514</v>
      </c>
      <c r="F108" s="32" t="s">
        <v>97</v>
      </c>
      <c r="G108" s="37">
        <v>20</v>
      </c>
      <c r="H108" s="34">
        <v>101.29</v>
      </c>
      <c r="I108" s="31" t="s">
        <v>10</v>
      </c>
      <c r="J108" s="37">
        <v>130.28</v>
      </c>
      <c r="K108" s="36">
        <v>2605.6</v>
      </c>
    </row>
    <row r="109" spans="1:11" x14ac:dyDescent="0.25">
      <c r="A109" s="35" t="s">
        <v>124</v>
      </c>
      <c r="B109" s="30" t="s">
        <v>515</v>
      </c>
      <c r="C109" s="31" t="s">
        <v>224</v>
      </c>
      <c r="D109" s="32" t="s">
        <v>516</v>
      </c>
      <c r="E109" s="33" t="s">
        <v>517</v>
      </c>
      <c r="F109" s="32" t="s">
        <v>97</v>
      </c>
      <c r="G109" s="37">
        <v>20</v>
      </c>
      <c r="H109" s="34">
        <v>150.38999999999999</v>
      </c>
      <c r="I109" s="31" t="s">
        <v>10</v>
      </c>
      <c r="J109" s="37">
        <v>193.43</v>
      </c>
      <c r="K109" s="36">
        <v>3868.6</v>
      </c>
    </row>
    <row r="110" spans="1:11" x14ac:dyDescent="0.25">
      <c r="A110" s="35" t="s">
        <v>124</v>
      </c>
      <c r="B110" s="30" t="s">
        <v>518</v>
      </c>
      <c r="C110" s="31" t="s">
        <v>224</v>
      </c>
      <c r="D110" s="32" t="s">
        <v>519</v>
      </c>
      <c r="E110" s="33" t="s">
        <v>520</v>
      </c>
      <c r="F110" s="32" t="s">
        <v>97</v>
      </c>
      <c r="G110" s="37">
        <v>20</v>
      </c>
      <c r="H110" s="34">
        <v>43.63</v>
      </c>
      <c r="I110" s="31" t="s">
        <v>10</v>
      </c>
      <c r="J110" s="37">
        <v>56.12</v>
      </c>
      <c r="K110" s="36">
        <v>1122.4000000000001</v>
      </c>
    </row>
    <row r="111" spans="1:11" x14ac:dyDescent="0.25">
      <c r="A111" s="35" t="s">
        <v>124</v>
      </c>
      <c r="B111" s="30" t="s">
        <v>521</v>
      </c>
      <c r="C111" s="31" t="s">
        <v>224</v>
      </c>
      <c r="D111" s="32" t="s">
        <v>522</v>
      </c>
      <c r="E111" s="33" t="s">
        <v>523</v>
      </c>
      <c r="F111" s="32" t="s">
        <v>97</v>
      </c>
      <c r="G111" s="37">
        <v>20</v>
      </c>
      <c r="H111" s="34">
        <v>325.44</v>
      </c>
      <c r="I111" s="31" t="s">
        <v>10</v>
      </c>
      <c r="J111" s="37">
        <v>418.58</v>
      </c>
      <c r="K111" s="36">
        <v>8371.6</v>
      </c>
    </row>
    <row r="112" spans="1:11" hidden="1" x14ac:dyDescent="0.25">
      <c r="A112" s="35" t="s">
        <v>114</v>
      </c>
      <c r="B112" s="30" t="s">
        <v>524</v>
      </c>
      <c r="C112" s="31" t="s">
        <v>224</v>
      </c>
      <c r="D112" s="32"/>
      <c r="E112" s="33" t="s">
        <v>525</v>
      </c>
      <c r="F112" s="32"/>
      <c r="G112" s="37"/>
      <c r="H112" s="34"/>
      <c r="I112" s="31"/>
      <c r="J112" s="37"/>
      <c r="K112" s="36">
        <v>1327437.3</v>
      </c>
    </row>
    <row r="113" spans="1:11" hidden="1" x14ac:dyDescent="0.25">
      <c r="A113" s="35" t="s">
        <v>115</v>
      </c>
      <c r="B113" s="30" t="s">
        <v>526</v>
      </c>
      <c r="C113" s="31" t="s">
        <v>224</v>
      </c>
      <c r="D113" s="32"/>
      <c r="E113" s="33" t="s">
        <v>525</v>
      </c>
      <c r="F113" s="32"/>
      <c r="G113" s="37"/>
      <c r="H113" s="34"/>
      <c r="I113" s="31"/>
      <c r="J113" s="37"/>
      <c r="K113" s="36">
        <v>164154.9</v>
      </c>
    </row>
    <row r="114" spans="1:11" x14ac:dyDescent="0.25">
      <c r="A114" s="35" t="s">
        <v>124</v>
      </c>
      <c r="B114" s="30" t="s">
        <v>527</v>
      </c>
      <c r="C114" s="31" t="s">
        <v>224</v>
      </c>
      <c r="D114" s="32" t="s">
        <v>528</v>
      </c>
      <c r="E114" s="33" t="s">
        <v>529</v>
      </c>
      <c r="F114" s="32" t="s">
        <v>98</v>
      </c>
      <c r="G114" s="37">
        <v>30</v>
      </c>
      <c r="H114" s="34">
        <v>611.98</v>
      </c>
      <c r="I114" s="31" t="s">
        <v>10</v>
      </c>
      <c r="J114" s="37">
        <v>787.13</v>
      </c>
      <c r="K114" s="36">
        <v>23613.9</v>
      </c>
    </row>
    <row r="115" spans="1:11" x14ac:dyDescent="0.25">
      <c r="A115" s="35" t="s">
        <v>124</v>
      </c>
      <c r="B115" s="30" t="s">
        <v>530</v>
      </c>
      <c r="C115" s="31" t="s">
        <v>224</v>
      </c>
      <c r="D115" s="32" t="s">
        <v>531</v>
      </c>
      <c r="E115" s="33" t="s">
        <v>532</v>
      </c>
      <c r="F115" s="32" t="s">
        <v>100</v>
      </c>
      <c r="G115" s="37">
        <v>300</v>
      </c>
      <c r="H115" s="34">
        <v>143.71</v>
      </c>
      <c r="I115" s="31" t="s">
        <v>10</v>
      </c>
      <c r="J115" s="37">
        <v>184.84</v>
      </c>
      <c r="K115" s="36">
        <v>55452</v>
      </c>
    </row>
    <row r="116" spans="1:11" x14ac:dyDescent="0.25">
      <c r="A116" s="35" t="s">
        <v>124</v>
      </c>
      <c r="B116" s="30" t="s">
        <v>533</v>
      </c>
      <c r="C116" s="31" t="s">
        <v>224</v>
      </c>
      <c r="D116" s="32" t="s">
        <v>534</v>
      </c>
      <c r="E116" s="33" t="s">
        <v>535</v>
      </c>
      <c r="F116" s="32" t="s">
        <v>100</v>
      </c>
      <c r="G116" s="37">
        <v>600</v>
      </c>
      <c r="H116" s="34">
        <v>17.32</v>
      </c>
      <c r="I116" s="31" t="s">
        <v>10</v>
      </c>
      <c r="J116" s="37">
        <v>22.28</v>
      </c>
      <c r="K116" s="36">
        <v>13368</v>
      </c>
    </row>
    <row r="117" spans="1:11" x14ac:dyDescent="0.25">
      <c r="A117" s="35" t="s">
        <v>124</v>
      </c>
      <c r="B117" s="30" t="s">
        <v>536</v>
      </c>
      <c r="C117" s="31" t="s">
        <v>224</v>
      </c>
      <c r="D117" s="32" t="s">
        <v>537</v>
      </c>
      <c r="E117" s="33" t="s">
        <v>538</v>
      </c>
      <c r="F117" s="32" t="s">
        <v>100</v>
      </c>
      <c r="G117" s="37">
        <v>300</v>
      </c>
      <c r="H117" s="34">
        <v>51.8</v>
      </c>
      <c r="I117" s="31" t="s">
        <v>10</v>
      </c>
      <c r="J117" s="37">
        <v>66.63</v>
      </c>
      <c r="K117" s="36">
        <v>19989</v>
      </c>
    </row>
    <row r="118" spans="1:11" x14ac:dyDescent="0.25">
      <c r="A118" s="35" t="s">
        <v>124</v>
      </c>
      <c r="B118" s="30" t="s">
        <v>539</v>
      </c>
      <c r="C118" s="31" t="s">
        <v>224</v>
      </c>
      <c r="D118" s="32" t="s">
        <v>540</v>
      </c>
      <c r="E118" s="33" t="s">
        <v>541</v>
      </c>
      <c r="F118" s="32" t="s">
        <v>100</v>
      </c>
      <c r="G118" s="37">
        <v>300</v>
      </c>
      <c r="H118" s="34">
        <v>69.930000000000007</v>
      </c>
      <c r="I118" s="31" t="s">
        <v>10</v>
      </c>
      <c r="J118" s="37">
        <v>89.94</v>
      </c>
      <c r="K118" s="36">
        <v>26982</v>
      </c>
    </row>
    <row r="119" spans="1:11" x14ac:dyDescent="0.25">
      <c r="A119" s="35" t="s">
        <v>124</v>
      </c>
      <c r="B119" s="30" t="s">
        <v>542</v>
      </c>
      <c r="C119" s="31" t="s">
        <v>224</v>
      </c>
      <c r="D119" s="32" t="s">
        <v>543</v>
      </c>
      <c r="E119" s="33" t="s">
        <v>544</v>
      </c>
      <c r="F119" s="32" t="s">
        <v>100</v>
      </c>
      <c r="G119" s="37">
        <v>300</v>
      </c>
      <c r="H119" s="34">
        <v>64.14</v>
      </c>
      <c r="I119" s="31" t="s">
        <v>10</v>
      </c>
      <c r="J119" s="37">
        <v>82.5</v>
      </c>
      <c r="K119" s="36">
        <v>24750</v>
      </c>
    </row>
    <row r="120" spans="1:11" hidden="1" x14ac:dyDescent="0.25">
      <c r="A120" s="35" t="s">
        <v>115</v>
      </c>
      <c r="B120" s="30" t="s">
        <v>545</v>
      </c>
      <c r="C120" s="31" t="s">
        <v>224</v>
      </c>
      <c r="D120" s="32"/>
      <c r="E120" s="33" t="s">
        <v>546</v>
      </c>
      <c r="F120" s="32"/>
      <c r="G120" s="37"/>
      <c r="H120" s="34"/>
      <c r="I120" s="31"/>
      <c r="J120" s="37"/>
      <c r="K120" s="36">
        <v>40095.9</v>
      </c>
    </row>
    <row r="121" spans="1:11" x14ac:dyDescent="0.25">
      <c r="A121" s="35" t="s">
        <v>124</v>
      </c>
      <c r="B121" s="30" t="s">
        <v>547</v>
      </c>
      <c r="C121" s="31" t="s">
        <v>224</v>
      </c>
      <c r="D121" s="32" t="s">
        <v>548</v>
      </c>
      <c r="E121" s="33" t="s">
        <v>549</v>
      </c>
      <c r="F121" s="32" t="s">
        <v>99</v>
      </c>
      <c r="G121" s="37">
        <v>400</v>
      </c>
      <c r="H121" s="34">
        <v>29.33</v>
      </c>
      <c r="I121" s="31" t="s">
        <v>10</v>
      </c>
      <c r="J121" s="37">
        <v>37.72</v>
      </c>
      <c r="K121" s="36">
        <v>15088</v>
      </c>
    </row>
    <row r="122" spans="1:11" x14ac:dyDescent="0.25">
      <c r="A122" s="35" t="s">
        <v>124</v>
      </c>
      <c r="B122" s="30" t="s">
        <v>550</v>
      </c>
      <c r="C122" s="31" t="s">
        <v>224</v>
      </c>
      <c r="D122" s="32" t="s">
        <v>551</v>
      </c>
      <c r="E122" s="33" t="s">
        <v>552</v>
      </c>
      <c r="F122" s="32" t="s">
        <v>99</v>
      </c>
      <c r="G122" s="37">
        <v>400</v>
      </c>
      <c r="H122" s="34">
        <v>15.01</v>
      </c>
      <c r="I122" s="31" t="s">
        <v>10</v>
      </c>
      <c r="J122" s="37">
        <v>19.309999999999999</v>
      </c>
      <c r="K122" s="36">
        <v>7724</v>
      </c>
    </row>
    <row r="123" spans="1:11" x14ac:dyDescent="0.25">
      <c r="A123" s="35" t="s">
        <v>124</v>
      </c>
      <c r="B123" s="30" t="s">
        <v>553</v>
      </c>
      <c r="C123" s="31" t="s">
        <v>224</v>
      </c>
      <c r="D123" s="32" t="s">
        <v>554</v>
      </c>
      <c r="E123" s="33" t="s">
        <v>555</v>
      </c>
      <c r="F123" s="32" t="s">
        <v>100</v>
      </c>
      <c r="G123" s="37">
        <v>15</v>
      </c>
      <c r="H123" s="34">
        <v>895.86</v>
      </c>
      <c r="I123" s="31" t="s">
        <v>10</v>
      </c>
      <c r="J123" s="37">
        <v>1152.26</v>
      </c>
      <c r="K123" s="36">
        <v>17283.900000000001</v>
      </c>
    </row>
    <row r="124" spans="1:11" hidden="1" x14ac:dyDescent="0.25">
      <c r="A124" s="35" t="s">
        <v>115</v>
      </c>
      <c r="B124" s="30" t="s">
        <v>556</v>
      </c>
      <c r="C124" s="31" t="s">
        <v>224</v>
      </c>
      <c r="D124" s="32"/>
      <c r="E124" s="33" t="s">
        <v>557</v>
      </c>
      <c r="F124" s="32"/>
      <c r="G124" s="37"/>
      <c r="H124" s="34"/>
      <c r="I124" s="31"/>
      <c r="J124" s="37"/>
      <c r="K124" s="36">
        <v>250862.5</v>
      </c>
    </row>
    <row r="125" spans="1:11" x14ac:dyDescent="0.25">
      <c r="A125" s="35" t="s">
        <v>124</v>
      </c>
      <c r="B125" s="30" t="s">
        <v>558</v>
      </c>
      <c r="C125" s="31" t="s">
        <v>224</v>
      </c>
      <c r="D125" s="32" t="s">
        <v>559</v>
      </c>
      <c r="E125" s="33" t="s">
        <v>560</v>
      </c>
      <c r="F125" s="32" t="s">
        <v>100</v>
      </c>
      <c r="G125" s="37">
        <v>1000</v>
      </c>
      <c r="H125" s="34">
        <v>5.13</v>
      </c>
      <c r="I125" s="31" t="s">
        <v>10</v>
      </c>
      <c r="J125" s="37">
        <v>6.6</v>
      </c>
      <c r="K125" s="36">
        <v>6600</v>
      </c>
    </row>
    <row r="126" spans="1:11" x14ac:dyDescent="0.25">
      <c r="A126" s="35" t="s">
        <v>124</v>
      </c>
      <c r="B126" s="30" t="s">
        <v>561</v>
      </c>
      <c r="C126" s="31" t="s">
        <v>224</v>
      </c>
      <c r="D126" s="32" t="s">
        <v>562</v>
      </c>
      <c r="E126" s="33" t="s">
        <v>563</v>
      </c>
      <c r="F126" s="32" t="s">
        <v>100</v>
      </c>
      <c r="G126" s="37">
        <v>400</v>
      </c>
      <c r="H126" s="34">
        <v>144.09</v>
      </c>
      <c r="I126" s="31" t="s">
        <v>10</v>
      </c>
      <c r="J126" s="37">
        <v>185.33</v>
      </c>
      <c r="K126" s="36">
        <v>74132</v>
      </c>
    </row>
    <row r="127" spans="1:11" x14ac:dyDescent="0.25">
      <c r="A127" s="35" t="s">
        <v>124</v>
      </c>
      <c r="B127" s="30" t="s">
        <v>564</v>
      </c>
      <c r="C127" s="31" t="s">
        <v>224</v>
      </c>
      <c r="D127" s="32" t="s">
        <v>565</v>
      </c>
      <c r="E127" s="33" t="s">
        <v>566</v>
      </c>
      <c r="F127" s="32" t="s">
        <v>100</v>
      </c>
      <c r="G127" s="37">
        <v>400</v>
      </c>
      <c r="H127" s="34">
        <v>43.6</v>
      </c>
      <c r="I127" s="31" t="s">
        <v>10</v>
      </c>
      <c r="J127" s="37">
        <v>56.08</v>
      </c>
      <c r="K127" s="36">
        <v>22432</v>
      </c>
    </row>
    <row r="128" spans="1:11" x14ac:dyDescent="0.25">
      <c r="A128" s="35" t="s">
        <v>124</v>
      </c>
      <c r="B128" s="30" t="s">
        <v>567</v>
      </c>
      <c r="C128" s="31" t="s">
        <v>224</v>
      </c>
      <c r="D128" s="32" t="s">
        <v>568</v>
      </c>
      <c r="E128" s="33" t="s">
        <v>569</v>
      </c>
      <c r="F128" s="32" t="s">
        <v>100</v>
      </c>
      <c r="G128" s="37">
        <v>400</v>
      </c>
      <c r="H128" s="34">
        <v>56.93</v>
      </c>
      <c r="I128" s="31" t="s">
        <v>10</v>
      </c>
      <c r="J128" s="37">
        <v>73.22</v>
      </c>
      <c r="K128" s="36">
        <v>29288</v>
      </c>
    </row>
    <row r="129" spans="1:11" x14ac:dyDescent="0.25">
      <c r="A129" s="35" t="s">
        <v>124</v>
      </c>
      <c r="B129" s="30" t="s">
        <v>570</v>
      </c>
      <c r="C129" s="31" t="s">
        <v>224</v>
      </c>
      <c r="D129" s="32" t="s">
        <v>571</v>
      </c>
      <c r="E129" s="33" t="s">
        <v>572</v>
      </c>
      <c r="F129" s="32" t="s">
        <v>100</v>
      </c>
      <c r="G129" s="37">
        <v>500</v>
      </c>
      <c r="H129" s="34">
        <v>79.16</v>
      </c>
      <c r="I129" s="31" t="s">
        <v>10</v>
      </c>
      <c r="J129" s="37">
        <v>101.82</v>
      </c>
      <c r="K129" s="36">
        <v>50910</v>
      </c>
    </row>
    <row r="130" spans="1:11" ht="26.4" x14ac:dyDescent="0.25">
      <c r="A130" s="35" t="s">
        <v>124</v>
      </c>
      <c r="B130" s="30" t="s">
        <v>573</v>
      </c>
      <c r="C130" s="31" t="s">
        <v>224</v>
      </c>
      <c r="D130" s="32" t="s">
        <v>574</v>
      </c>
      <c r="E130" s="33" t="s">
        <v>575</v>
      </c>
      <c r="F130" s="32" t="s">
        <v>100</v>
      </c>
      <c r="G130" s="37">
        <v>250</v>
      </c>
      <c r="H130" s="34">
        <v>150.49</v>
      </c>
      <c r="I130" s="31" t="s">
        <v>10</v>
      </c>
      <c r="J130" s="37">
        <v>193.56</v>
      </c>
      <c r="K130" s="36">
        <v>48390</v>
      </c>
    </row>
    <row r="131" spans="1:11" x14ac:dyDescent="0.25">
      <c r="A131" s="35" t="s">
        <v>124</v>
      </c>
      <c r="B131" s="30" t="s">
        <v>576</v>
      </c>
      <c r="C131" s="31" t="s">
        <v>224</v>
      </c>
      <c r="D131" s="32" t="s">
        <v>577</v>
      </c>
      <c r="E131" s="33" t="s">
        <v>578</v>
      </c>
      <c r="F131" s="32" t="s">
        <v>100</v>
      </c>
      <c r="G131" s="37">
        <v>50</v>
      </c>
      <c r="H131" s="34">
        <v>297.16000000000003</v>
      </c>
      <c r="I131" s="31" t="s">
        <v>10</v>
      </c>
      <c r="J131" s="37">
        <v>382.21</v>
      </c>
      <c r="K131" s="36">
        <v>19110.5</v>
      </c>
    </row>
    <row r="132" spans="1:11" hidden="1" x14ac:dyDescent="0.25">
      <c r="A132" s="35" t="s">
        <v>115</v>
      </c>
      <c r="B132" s="30" t="s">
        <v>579</v>
      </c>
      <c r="C132" s="31" t="s">
        <v>224</v>
      </c>
      <c r="D132" s="32"/>
      <c r="E132" s="33" t="s">
        <v>580</v>
      </c>
      <c r="F132" s="32"/>
      <c r="G132" s="37"/>
      <c r="H132" s="34"/>
      <c r="I132" s="31"/>
      <c r="J132" s="37"/>
      <c r="K132" s="36">
        <v>182266</v>
      </c>
    </row>
    <row r="133" spans="1:11" x14ac:dyDescent="0.25">
      <c r="A133" s="35" t="s">
        <v>124</v>
      </c>
      <c r="B133" s="30" t="s">
        <v>581</v>
      </c>
      <c r="C133" s="31" t="s">
        <v>224</v>
      </c>
      <c r="D133" s="32" t="s">
        <v>582</v>
      </c>
      <c r="E133" s="33" t="s">
        <v>583</v>
      </c>
      <c r="F133" s="32" t="s">
        <v>100</v>
      </c>
      <c r="G133" s="37">
        <v>1000</v>
      </c>
      <c r="H133" s="34">
        <v>87.11</v>
      </c>
      <c r="I133" s="31" t="s">
        <v>10</v>
      </c>
      <c r="J133" s="37">
        <v>112.04</v>
      </c>
      <c r="K133" s="36">
        <v>112040</v>
      </c>
    </row>
    <row r="134" spans="1:11" x14ac:dyDescent="0.25">
      <c r="A134" s="35" t="s">
        <v>124</v>
      </c>
      <c r="B134" s="30" t="s">
        <v>584</v>
      </c>
      <c r="C134" s="31" t="s">
        <v>224</v>
      </c>
      <c r="D134" s="32" t="s">
        <v>585</v>
      </c>
      <c r="E134" s="33" t="s">
        <v>586</v>
      </c>
      <c r="F134" s="32" t="s">
        <v>100</v>
      </c>
      <c r="G134" s="37">
        <v>200</v>
      </c>
      <c r="H134" s="34">
        <v>86.99</v>
      </c>
      <c r="I134" s="31" t="s">
        <v>10</v>
      </c>
      <c r="J134" s="37">
        <v>111.89</v>
      </c>
      <c r="K134" s="36">
        <v>22378</v>
      </c>
    </row>
    <row r="135" spans="1:11" x14ac:dyDescent="0.25">
      <c r="A135" s="35" t="s">
        <v>124</v>
      </c>
      <c r="B135" s="30" t="s">
        <v>587</v>
      </c>
      <c r="C135" s="31" t="s">
        <v>224</v>
      </c>
      <c r="D135" s="32" t="s">
        <v>588</v>
      </c>
      <c r="E135" s="33" t="s">
        <v>589</v>
      </c>
      <c r="F135" s="32" t="s">
        <v>100</v>
      </c>
      <c r="G135" s="37">
        <v>800</v>
      </c>
      <c r="H135" s="34">
        <v>46.5</v>
      </c>
      <c r="I135" s="31" t="s">
        <v>10</v>
      </c>
      <c r="J135" s="37">
        <v>59.81</v>
      </c>
      <c r="K135" s="36">
        <v>47848</v>
      </c>
    </row>
    <row r="136" spans="1:11" hidden="1" x14ac:dyDescent="0.25">
      <c r="A136" s="35" t="s">
        <v>115</v>
      </c>
      <c r="B136" s="30" t="s">
        <v>590</v>
      </c>
      <c r="C136" s="31" t="s">
        <v>224</v>
      </c>
      <c r="D136" s="32"/>
      <c r="E136" s="33" t="s">
        <v>591</v>
      </c>
      <c r="F136" s="32"/>
      <c r="G136" s="37"/>
      <c r="H136" s="34"/>
      <c r="I136" s="31"/>
      <c r="J136" s="37"/>
      <c r="K136" s="36">
        <v>605164</v>
      </c>
    </row>
    <row r="137" spans="1:11" x14ac:dyDescent="0.25">
      <c r="A137" s="35" t="s">
        <v>124</v>
      </c>
      <c r="B137" s="30" t="s">
        <v>592</v>
      </c>
      <c r="C137" s="31" t="s">
        <v>224</v>
      </c>
      <c r="D137" s="32" t="s">
        <v>593</v>
      </c>
      <c r="E137" s="33" t="s">
        <v>594</v>
      </c>
      <c r="F137" s="32" t="s">
        <v>100</v>
      </c>
      <c r="G137" s="37">
        <v>2000</v>
      </c>
      <c r="H137" s="34">
        <v>20.3</v>
      </c>
      <c r="I137" s="31" t="s">
        <v>10</v>
      </c>
      <c r="J137" s="37">
        <v>26.11</v>
      </c>
      <c r="K137" s="36">
        <v>52220</v>
      </c>
    </row>
    <row r="138" spans="1:11" x14ac:dyDescent="0.25">
      <c r="A138" s="35" t="s">
        <v>124</v>
      </c>
      <c r="B138" s="30" t="s">
        <v>595</v>
      </c>
      <c r="C138" s="31" t="s">
        <v>224</v>
      </c>
      <c r="D138" s="32" t="s">
        <v>596</v>
      </c>
      <c r="E138" s="33" t="s">
        <v>597</v>
      </c>
      <c r="F138" s="32" t="s">
        <v>100</v>
      </c>
      <c r="G138" s="37">
        <v>250</v>
      </c>
      <c r="H138" s="34">
        <v>23.03</v>
      </c>
      <c r="I138" s="31" t="s">
        <v>10</v>
      </c>
      <c r="J138" s="37">
        <v>29.62</v>
      </c>
      <c r="K138" s="36">
        <v>7405</v>
      </c>
    </row>
    <row r="139" spans="1:11" x14ac:dyDescent="0.25">
      <c r="A139" s="35" t="s">
        <v>124</v>
      </c>
      <c r="B139" s="30" t="s">
        <v>598</v>
      </c>
      <c r="C139" s="31" t="s">
        <v>224</v>
      </c>
      <c r="D139" s="32" t="s">
        <v>599</v>
      </c>
      <c r="E139" s="33" t="s">
        <v>600</v>
      </c>
      <c r="F139" s="32" t="s">
        <v>100</v>
      </c>
      <c r="G139" s="37">
        <v>400</v>
      </c>
      <c r="H139" s="34">
        <v>55.85</v>
      </c>
      <c r="I139" s="31" t="s">
        <v>10</v>
      </c>
      <c r="J139" s="37">
        <v>71.83</v>
      </c>
      <c r="K139" s="36">
        <v>28732</v>
      </c>
    </row>
    <row r="140" spans="1:11" x14ac:dyDescent="0.25">
      <c r="A140" s="35" t="s">
        <v>124</v>
      </c>
      <c r="B140" s="30" t="s">
        <v>601</v>
      </c>
      <c r="C140" s="31" t="s">
        <v>224</v>
      </c>
      <c r="D140" s="32" t="s">
        <v>602</v>
      </c>
      <c r="E140" s="33" t="s">
        <v>603</v>
      </c>
      <c r="F140" s="32" t="s">
        <v>100</v>
      </c>
      <c r="G140" s="37">
        <v>400</v>
      </c>
      <c r="H140" s="34">
        <v>36.19</v>
      </c>
      <c r="I140" s="31" t="s">
        <v>10</v>
      </c>
      <c r="J140" s="37">
        <v>46.55</v>
      </c>
      <c r="K140" s="36">
        <v>18620</v>
      </c>
    </row>
    <row r="141" spans="1:11" x14ac:dyDescent="0.25">
      <c r="A141" s="35" t="s">
        <v>124</v>
      </c>
      <c r="B141" s="30" t="s">
        <v>604</v>
      </c>
      <c r="C141" s="31" t="s">
        <v>224</v>
      </c>
      <c r="D141" s="32" t="s">
        <v>605</v>
      </c>
      <c r="E141" s="33" t="s">
        <v>606</v>
      </c>
      <c r="F141" s="32" t="s">
        <v>100</v>
      </c>
      <c r="G141" s="37">
        <v>2000</v>
      </c>
      <c r="H141" s="34">
        <v>52.31</v>
      </c>
      <c r="I141" s="31" t="s">
        <v>10</v>
      </c>
      <c r="J141" s="37">
        <v>67.28</v>
      </c>
      <c r="K141" s="36">
        <v>134560</v>
      </c>
    </row>
    <row r="142" spans="1:11" x14ac:dyDescent="0.25">
      <c r="A142" s="35" t="s">
        <v>124</v>
      </c>
      <c r="B142" s="30" t="s">
        <v>607</v>
      </c>
      <c r="C142" s="31" t="s">
        <v>224</v>
      </c>
      <c r="D142" s="32" t="s">
        <v>608</v>
      </c>
      <c r="E142" s="33" t="s">
        <v>609</v>
      </c>
      <c r="F142" s="32" t="s">
        <v>100</v>
      </c>
      <c r="G142" s="37">
        <v>400</v>
      </c>
      <c r="H142" s="34">
        <v>38.590000000000003</v>
      </c>
      <c r="I142" s="31" t="s">
        <v>10</v>
      </c>
      <c r="J142" s="37">
        <v>49.63</v>
      </c>
      <c r="K142" s="36">
        <v>19852</v>
      </c>
    </row>
    <row r="143" spans="1:11" x14ac:dyDescent="0.25">
      <c r="A143" s="35" t="s">
        <v>124</v>
      </c>
      <c r="B143" s="30" t="s">
        <v>610</v>
      </c>
      <c r="C143" s="31" t="s">
        <v>224</v>
      </c>
      <c r="D143" s="32" t="s">
        <v>611</v>
      </c>
      <c r="E143" s="33" t="s">
        <v>612</v>
      </c>
      <c r="F143" s="32" t="s">
        <v>100</v>
      </c>
      <c r="G143" s="37">
        <v>5000</v>
      </c>
      <c r="H143" s="34">
        <v>12.73</v>
      </c>
      <c r="I143" s="31" t="s">
        <v>10</v>
      </c>
      <c r="J143" s="37">
        <v>16.37</v>
      </c>
      <c r="K143" s="36">
        <v>81850</v>
      </c>
    </row>
    <row r="144" spans="1:11" x14ac:dyDescent="0.25">
      <c r="A144" s="35" t="s">
        <v>124</v>
      </c>
      <c r="B144" s="30" t="s">
        <v>613</v>
      </c>
      <c r="C144" s="31" t="s">
        <v>224</v>
      </c>
      <c r="D144" s="32" t="s">
        <v>614</v>
      </c>
      <c r="E144" s="33" t="s">
        <v>615</v>
      </c>
      <c r="F144" s="32" t="s">
        <v>100</v>
      </c>
      <c r="G144" s="37">
        <v>2500</v>
      </c>
      <c r="H144" s="34">
        <v>55.08</v>
      </c>
      <c r="I144" s="31" t="s">
        <v>10</v>
      </c>
      <c r="J144" s="37">
        <v>70.84</v>
      </c>
      <c r="K144" s="36">
        <v>177100</v>
      </c>
    </row>
    <row r="145" spans="1:11" ht="26.4" x14ac:dyDescent="0.25">
      <c r="A145" s="35" t="s">
        <v>124</v>
      </c>
      <c r="B145" s="30" t="s">
        <v>616</v>
      </c>
      <c r="C145" s="31" t="s">
        <v>224</v>
      </c>
      <c r="D145" s="32" t="s">
        <v>617</v>
      </c>
      <c r="E145" s="33" t="s">
        <v>618</v>
      </c>
      <c r="F145" s="32" t="s">
        <v>100</v>
      </c>
      <c r="G145" s="37">
        <v>2500</v>
      </c>
      <c r="H145" s="34">
        <v>26.38</v>
      </c>
      <c r="I145" s="31" t="s">
        <v>10</v>
      </c>
      <c r="J145" s="37">
        <v>33.93</v>
      </c>
      <c r="K145" s="36">
        <v>84825</v>
      </c>
    </row>
    <row r="146" spans="1:11" hidden="1" x14ac:dyDescent="0.25">
      <c r="A146" s="35" t="s">
        <v>115</v>
      </c>
      <c r="B146" s="30" t="s">
        <v>619</v>
      </c>
      <c r="C146" s="31" t="s">
        <v>224</v>
      </c>
      <c r="D146" s="32"/>
      <c r="E146" s="33" t="s">
        <v>620</v>
      </c>
      <c r="F146" s="32"/>
      <c r="G146" s="37"/>
      <c r="H146" s="34"/>
      <c r="I146" s="31"/>
      <c r="J146" s="37"/>
      <c r="K146" s="36">
        <v>84894</v>
      </c>
    </row>
    <row r="147" spans="1:11" x14ac:dyDescent="0.25">
      <c r="A147" s="35" t="s">
        <v>124</v>
      </c>
      <c r="B147" s="30" t="s">
        <v>621</v>
      </c>
      <c r="C147" s="31" t="s">
        <v>224</v>
      </c>
      <c r="D147" s="32" t="s">
        <v>622</v>
      </c>
      <c r="E147" s="33" t="s">
        <v>623</v>
      </c>
      <c r="F147" s="32" t="s">
        <v>100</v>
      </c>
      <c r="G147" s="37">
        <v>2000</v>
      </c>
      <c r="H147" s="34">
        <v>27.93</v>
      </c>
      <c r="I147" s="31" t="s">
        <v>10</v>
      </c>
      <c r="J147" s="37">
        <v>35.92</v>
      </c>
      <c r="K147" s="36">
        <v>71840</v>
      </c>
    </row>
    <row r="148" spans="1:11" x14ac:dyDescent="0.25">
      <c r="A148" s="35" t="s">
        <v>124</v>
      </c>
      <c r="B148" s="30" t="s">
        <v>624</v>
      </c>
      <c r="C148" s="31" t="s">
        <v>224</v>
      </c>
      <c r="D148" s="32" t="s">
        <v>625</v>
      </c>
      <c r="E148" s="33" t="s">
        <v>626</v>
      </c>
      <c r="F148" s="32" t="s">
        <v>100</v>
      </c>
      <c r="G148" s="37">
        <v>200</v>
      </c>
      <c r="H148" s="34">
        <v>50.75</v>
      </c>
      <c r="I148" s="31" t="s">
        <v>10</v>
      </c>
      <c r="J148" s="37">
        <v>65.27</v>
      </c>
      <c r="K148" s="36">
        <v>13054</v>
      </c>
    </row>
    <row r="149" spans="1:11" hidden="1" x14ac:dyDescent="0.25">
      <c r="A149" s="35" t="s">
        <v>114</v>
      </c>
      <c r="B149" s="30" t="s">
        <v>627</v>
      </c>
      <c r="C149" s="31" t="s">
        <v>224</v>
      </c>
      <c r="D149" s="32"/>
      <c r="E149" s="33" t="s">
        <v>628</v>
      </c>
      <c r="F149" s="32"/>
      <c r="G149" s="37"/>
      <c r="H149" s="34"/>
      <c r="I149" s="31"/>
      <c r="J149" s="37"/>
      <c r="K149" s="36">
        <v>1429436.34</v>
      </c>
    </row>
    <row r="150" spans="1:11" hidden="1" x14ac:dyDescent="0.25">
      <c r="A150" s="35" t="s">
        <v>115</v>
      </c>
      <c r="B150" s="30" t="s">
        <v>629</v>
      </c>
      <c r="C150" s="31" t="s">
        <v>224</v>
      </c>
      <c r="D150" s="32"/>
      <c r="E150" s="33" t="s">
        <v>630</v>
      </c>
      <c r="F150" s="32"/>
      <c r="G150" s="37"/>
      <c r="H150" s="34"/>
      <c r="I150" s="31"/>
      <c r="J150" s="37"/>
      <c r="K150" s="36">
        <v>109168.9</v>
      </c>
    </row>
    <row r="151" spans="1:11" x14ac:dyDescent="0.25">
      <c r="A151" s="35" t="s">
        <v>124</v>
      </c>
      <c r="B151" s="30" t="s">
        <v>631</v>
      </c>
      <c r="C151" s="31" t="s">
        <v>224</v>
      </c>
      <c r="D151" s="32" t="s">
        <v>632</v>
      </c>
      <c r="E151" s="33" t="s">
        <v>633</v>
      </c>
      <c r="F151" s="32" t="s">
        <v>97</v>
      </c>
      <c r="G151" s="37">
        <v>250</v>
      </c>
      <c r="H151" s="34">
        <v>18.010000000000002</v>
      </c>
      <c r="I151" s="31" t="s">
        <v>10</v>
      </c>
      <c r="J151" s="37">
        <v>23.16</v>
      </c>
      <c r="K151" s="36">
        <v>5790</v>
      </c>
    </row>
    <row r="152" spans="1:11" x14ac:dyDescent="0.25">
      <c r="A152" s="35" t="s">
        <v>124</v>
      </c>
      <c r="B152" s="30" t="s">
        <v>634</v>
      </c>
      <c r="C152" s="31" t="s">
        <v>224</v>
      </c>
      <c r="D152" s="32" t="s">
        <v>635</v>
      </c>
      <c r="E152" s="33" t="s">
        <v>636</v>
      </c>
      <c r="F152" s="32" t="s">
        <v>97</v>
      </c>
      <c r="G152" s="37">
        <v>400</v>
      </c>
      <c r="H152" s="34">
        <v>10.59</v>
      </c>
      <c r="I152" s="31" t="s">
        <v>10</v>
      </c>
      <c r="J152" s="37">
        <v>13.62</v>
      </c>
      <c r="K152" s="36">
        <v>5448</v>
      </c>
    </row>
    <row r="153" spans="1:11" x14ac:dyDescent="0.25">
      <c r="A153" s="35" t="s">
        <v>124</v>
      </c>
      <c r="B153" s="30" t="s">
        <v>637</v>
      </c>
      <c r="C153" s="31" t="s">
        <v>224</v>
      </c>
      <c r="D153" s="32" t="s">
        <v>638</v>
      </c>
      <c r="E153" s="33" t="s">
        <v>639</v>
      </c>
      <c r="F153" s="32" t="s">
        <v>97</v>
      </c>
      <c r="G153" s="37">
        <v>50</v>
      </c>
      <c r="H153" s="34">
        <v>12.62</v>
      </c>
      <c r="I153" s="31" t="s">
        <v>10</v>
      </c>
      <c r="J153" s="37">
        <v>16.23</v>
      </c>
      <c r="K153" s="36">
        <v>811.5</v>
      </c>
    </row>
    <row r="154" spans="1:11" ht="26.4" x14ac:dyDescent="0.25">
      <c r="A154" s="35" t="s">
        <v>124</v>
      </c>
      <c r="B154" s="30" t="s">
        <v>640</v>
      </c>
      <c r="C154" s="31" t="s">
        <v>224</v>
      </c>
      <c r="D154" s="32" t="s">
        <v>641</v>
      </c>
      <c r="E154" s="33" t="s">
        <v>642</v>
      </c>
      <c r="F154" s="32" t="s">
        <v>97</v>
      </c>
      <c r="G154" s="37">
        <v>50</v>
      </c>
      <c r="H154" s="34">
        <v>145.51</v>
      </c>
      <c r="I154" s="31" t="s">
        <v>10</v>
      </c>
      <c r="J154" s="37">
        <v>187.15</v>
      </c>
      <c r="K154" s="36">
        <v>9357.5</v>
      </c>
    </row>
    <row r="155" spans="1:11" ht="26.4" x14ac:dyDescent="0.25">
      <c r="A155" s="35" t="s">
        <v>124</v>
      </c>
      <c r="B155" s="30" t="s">
        <v>643</v>
      </c>
      <c r="C155" s="31" t="s">
        <v>224</v>
      </c>
      <c r="D155" s="32" t="s">
        <v>644</v>
      </c>
      <c r="E155" s="33" t="s">
        <v>645</v>
      </c>
      <c r="F155" s="32" t="s">
        <v>97</v>
      </c>
      <c r="G155" s="37">
        <v>25</v>
      </c>
      <c r="H155" s="34">
        <v>1054.1300000000001</v>
      </c>
      <c r="I155" s="31" t="s">
        <v>10</v>
      </c>
      <c r="J155" s="37">
        <v>1355.82</v>
      </c>
      <c r="K155" s="36">
        <v>33895.5</v>
      </c>
    </row>
    <row r="156" spans="1:11" ht="26.4" x14ac:dyDescent="0.25">
      <c r="A156" s="35" t="s">
        <v>124</v>
      </c>
      <c r="B156" s="30" t="s">
        <v>646</v>
      </c>
      <c r="C156" s="31" t="s">
        <v>224</v>
      </c>
      <c r="D156" s="32" t="s">
        <v>647</v>
      </c>
      <c r="E156" s="33" t="s">
        <v>648</v>
      </c>
      <c r="F156" s="32" t="s">
        <v>97</v>
      </c>
      <c r="G156" s="37">
        <v>15</v>
      </c>
      <c r="H156" s="34">
        <v>1552.71</v>
      </c>
      <c r="I156" s="31" t="s">
        <v>10</v>
      </c>
      <c r="J156" s="37">
        <v>1997.1</v>
      </c>
      <c r="K156" s="36">
        <v>29956.5</v>
      </c>
    </row>
    <row r="157" spans="1:11" x14ac:dyDescent="0.25">
      <c r="A157" s="35" t="s">
        <v>124</v>
      </c>
      <c r="B157" s="30" t="s">
        <v>649</v>
      </c>
      <c r="C157" s="31" t="s">
        <v>224</v>
      </c>
      <c r="D157" s="32" t="s">
        <v>650</v>
      </c>
      <c r="E157" s="33" t="s">
        <v>651</v>
      </c>
      <c r="F157" s="32" t="s">
        <v>97</v>
      </c>
      <c r="G157" s="37">
        <v>10</v>
      </c>
      <c r="H157" s="34">
        <v>1858.96</v>
      </c>
      <c r="I157" s="31" t="s">
        <v>10</v>
      </c>
      <c r="J157" s="37">
        <v>2390.9899999999998</v>
      </c>
      <c r="K157" s="36">
        <v>23909.9</v>
      </c>
    </row>
    <row r="158" spans="1:11" hidden="1" x14ac:dyDescent="0.25">
      <c r="A158" s="35" t="s">
        <v>115</v>
      </c>
      <c r="B158" s="30" t="s">
        <v>652</v>
      </c>
      <c r="C158" s="31" t="s">
        <v>224</v>
      </c>
      <c r="D158" s="32"/>
      <c r="E158" s="33" t="s">
        <v>653</v>
      </c>
      <c r="F158" s="32"/>
      <c r="G158" s="37"/>
      <c r="H158" s="34"/>
      <c r="I158" s="31"/>
      <c r="J158" s="37"/>
      <c r="K158" s="36">
        <v>68813.09</v>
      </c>
    </row>
    <row r="159" spans="1:11" x14ac:dyDescent="0.25">
      <c r="A159" s="35" t="s">
        <v>124</v>
      </c>
      <c r="B159" s="30" t="s">
        <v>654</v>
      </c>
      <c r="C159" s="31" t="s">
        <v>224</v>
      </c>
      <c r="D159" s="32" t="s">
        <v>655</v>
      </c>
      <c r="E159" s="33" t="s">
        <v>656</v>
      </c>
      <c r="F159" s="32" t="s">
        <v>97</v>
      </c>
      <c r="G159" s="37">
        <v>40</v>
      </c>
      <c r="H159" s="34">
        <v>320.73</v>
      </c>
      <c r="I159" s="31" t="s">
        <v>10</v>
      </c>
      <c r="J159" s="37">
        <v>412.52</v>
      </c>
      <c r="K159" s="36">
        <v>16500.8</v>
      </c>
    </row>
    <row r="160" spans="1:11" x14ac:dyDescent="0.25">
      <c r="A160" s="35" t="s">
        <v>124</v>
      </c>
      <c r="B160" s="30" t="s">
        <v>657</v>
      </c>
      <c r="C160" s="31" t="s">
        <v>224</v>
      </c>
      <c r="D160" s="32" t="s">
        <v>658</v>
      </c>
      <c r="E160" s="33" t="s">
        <v>659</v>
      </c>
      <c r="F160" s="32" t="s">
        <v>97</v>
      </c>
      <c r="G160" s="37">
        <v>100</v>
      </c>
      <c r="H160" s="34">
        <v>38.39</v>
      </c>
      <c r="I160" s="31" t="s">
        <v>10</v>
      </c>
      <c r="J160" s="37">
        <v>49.38</v>
      </c>
      <c r="K160" s="36">
        <v>4938</v>
      </c>
    </row>
    <row r="161" spans="1:11" x14ac:dyDescent="0.25">
      <c r="A161" s="35" t="s">
        <v>124</v>
      </c>
      <c r="B161" s="30" t="s">
        <v>660</v>
      </c>
      <c r="C161" s="31" t="s">
        <v>224</v>
      </c>
      <c r="D161" s="32" t="s">
        <v>661</v>
      </c>
      <c r="E161" s="33" t="s">
        <v>662</v>
      </c>
      <c r="F161" s="32" t="s">
        <v>97</v>
      </c>
      <c r="G161" s="37">
        <v>250</v>
      </c>
      <c r="H161" s="34">
        <v>26.31</v>
      </c>
      <c r="I161" s="31" t="s">
        <v>10</v>
      </c>
      <c r="J161" s="37">
        <v>33.840000000000003</v>
      </c>
      <c r="K161" s="36">
        <v>8460</v>
      </c>
    </row>
    <row r="162" spans="1:11" x14ac:dyDescent="0.25">
      <c r="A162" s="35" t="s">
        <v>124</v>
      </c>
      <c r="B162" s="30" t="s">
        <v>663</v>
      </c>
      <c r="C162" s="31" t="s">
        <v>224</v>
      </c>
      <c r="D162" s="32" t="s">
        <v>664</v>
      </c>
      <c r="E162" s="33" t="s">
        <v>665</v>
      </c>
      <c r="F162" s="32" t="s">
        <v>97</v>
      </c>
      <c r="G162" s="37">
        <v>100</v>
      </c>
      <c r="H162" s="34">
        <v>67.81</v>
      </c>
      <c r="I162" s="31" t="s">
        <v>10</v>
      </c>
      <c r="J162" s="37">
        <v>87.22</v>
      </c>
      <c r="K162" s="36">
        <v>8722</v>
      </c>
    </row>
    <row r="163" spans="1:11" x14ac:dyDescent="0.25">
      <c r="A163" s="35" t="s">
        <v>124</v>
      </c>
      <c r="B163" s="30" t="s">
        <v>666</v>
      </c>
      <c r="C163" s="31" t="s">
        <v>224</v>
      </c>
      <c r="D163" s="32" t="s">
        <v>667</v>
      </c>
      <c r="E163" s="33" t="s">
        <v>668</v>
      </c>
      <c r="F163" s="32" t="s">
        <v>97</v>
      </c>
      <c r="G163" s="37">
        <v>50</v>
      </c>
      <c r="H163" s="34">
        <v>287.14999999999998</v>
      </c>
      <c r="I163" s="31" t="s">
        <v>10</v>
      </c>
      <c r="J163" s="37">
        <v>369.33</v>
      </c>
      <c r="K163" s="36">
        <v>18466.5</v>
      </c>
    </row>
    <row r="164" spans="1:11" x14ac:dyDescent="0.25">
      <c r="A164" s="35" t="s">
        <v>124</v>
      </c>
      <c r="B164" s="30" t="s">
        <v>669</v>
      </c>
      <c r="C164" s="31" t="s">
        <v>224</v>
      </c>
      <c r="D164" s="32" t="s">
        <v>670</v>
      </c>
      <c r="E164" s="33" t="s">
        <v>671</v>
      </c>
      <c r="F164" s="32" t="s">
        <v>97</v>
      </c>
      <c r="G164" s="37">
        <v>10</v>
      </c>
      <c r="H164" s="34">
        <v>352.14</v>
      </c>
      <c r="I164" s="31" t="s">
        <v>10</v>
      </c>
      <c r="J164" s="37">
        <v>452.92</v>
      </c>
      <c r="K164" s="36">
        <v>4529.2</v>
      </c>
    </row>
    <row r="165" spans="1:11" x14ac:dyDescent="0.25">
      <c r="A165" s="35" t="s">
        <v>124</v>
      </c>
      <c r="B165" s="30" t="s">
        <v>672</v>
      </c>
      <c r="C165" s="31" t="s">
        <v>224</v>
      </c>
      <c r="D165" s="32" t="s">
        <v>673</v>
      </c>
      <c r="E165" s="33" t="s">
        <v>674</v>
      </c>
      <c r="F165" s="32" t="s">
        <v>97</v>
      </c>
      <c r="G165" s="37">
        <v>3</v>
      </c>
      <c r="H165" s="34">
        <v>1193.6199999999999</v>
      </c>
      <c r="I165" s="31" t="s">
        <v>10</v>
      </c>
      <c r="J165" s="37">
        <v>1535.23</v>
      </c>
      <c r="K165" s="36">
        <v>4605.6899999999996</v>
      </c>
    </row>
    <row r="166" spans="1:11" x14ac:dyDescent="0.25">
      <c r="A166" s="35" t="s">
        <v>124</v>
      </c>
      <c r="B166" s="30" t="s">
        <v>675</v>
      </c>
      <c r="C166" s="31" t="s">
        <v>224</v>
      </c>
      <c r="D166" s="32" t="s">
        <v>676</v>
      </c>
      <c r="E166" s="33" t="s">
        <v>677</v>
      </c>
      <c r="F166" s="32" t="s">
        <v>97</v>
      </c>
      <c r="G166" s="37">
        <v>10</v>
      </c>
      <c r="H166" s="34">
        <v>201.44</v>
      </c>
      <c r="I166" s="31" t="s">
        <v>10</v>
      </c>
      <c r="J166" s="37">
        <v>259.08999999999997</v>
      </c>
      <c r="K166" s="36">
        <v>2590.9</v>
      </c>
    </row>
    <row r="167" spans="1:11" hidden="1" x14ac:dyDescent="0.25">
      <c r="A167" s="35" t="s">
        <v>115</v>
      </c>
      <c r="B167" s="30" t="s">
        <v>678</v>
      </c>
      <c r="C167" s="31" t="s">
        <v>224</v>
      </c>
      <c r="D167" s="32"/>
      <c r="E167" s="33" t="s">
        <v>679</v>
      </c>
      <c r="F167" s="32"/>
      <c r="G167" s="37"/>
      <c r="H167" s="34"/>
      <c r="I167" s="31"/>
      <c r="J167" s="37"/>
      <c r="K167" s="36">
        <v>52256</v>
      </c>
    </row>
    <row r="168" spans="1:11" x14ac:dyDescent="0.25">
      <c r="A168" s="35" t="s">
        <v>124</v>
      </c>
      <c r="B168" s="30" t="s">
        <v>680</v>
      </c>
      <c r="C168" s="31" t="s">
        <v>224</v>
      </c>
      <c r="D168" s="32" t="s">
        <v>681</v>
      </c>
      <c r="E168" s="33" t="s">
        <v>682</v>
      </c>
      <c r="F168" s="32" t="s">
        <v>99</v>
      </c>
      <c r="G168" s="37">
        <v>1000</v>
      </c>
      <c r="H168" s="34">
        <v>23.63</v>
      </c>
      <c r="I168" s="31" t="s">
        <v>10</v>
      </c>
      <c r="J168" s="37">
        <v>30.39</v>
      </c>
      <c r="K168" s="36">
        <v>30390</v>
      </c>
    </row>
    <row r="169" spans="1:11" x14ac:dyDescent="0.25">
      <c r="A169" s="35" t="s">
        <v>124</v>
      </c>
      <c r="B169" s="30" t="s">
        <v>683</v>
      </c>
      <c r="C169" s="31" t="s">
        <v>224</v>
      </c>
      <c r="D169" s="32" t="s">
        <v>684</v>
      </c>
      <c r="E169" s="33" t="s">
        <v>685</v>
      </c>
      <c r="F169" s="32" t="s">
        <v>99</v>
      </c>
      <c r="G169" s="37">
        <v>100</v>
      </c>
      <c r="H169" s="34">
        <v>61.77</v>
      </c>
      <c r="I169" s="31" t="s">
        <v>10</v>
      </c>
      <c r="J169" s="37">
        <v>79.45</v>
      </c>
      <c r="K169" s="36">
        <v>7945</v>
      </c>
    </row>
    <row r="170" spans="1:11" x14ac:dyDescent="0.25">
      <c r="A170" s="35" t="s">
        <v>124</v>
      </c>
      <c r="B170" s="30" t="s">
        <v>686</v>
      </c>
      <c r="C170" s="31" t="s">
        <v>224</v>
      </c>
      <c r="D170" s="32" t="s">
        <v>687</v>
      </c>
      <c r="E170" s="33" t="s">
        <v>688</v>
      </c>
      <c r="F170" s="32" t="s">
        <v>99</v>
      </c>
      <c r="G170" s="37">
        <v>50</v>
      </c>
      <c r="H170" s="34">
        <v>137.44</v>
      </c>
      <c r="I170" s="31" t="s">
        <v>10</v>
      </c>
      <c r="J170" s="37">
        <v>176.78</v>
      </c>
      <c r="K170" s="36">
        <v>8839</v>
      </c>
    </row>
    <row r="171" spans="1:11" x14ac:dyDescent="0.25">
      <c r="A171" s="35" t="s">
        <v>124</v>
      </c>
      <c r="B171" s="30" t="s">
        <v>689</v>
      </c>
      <c r="C171" s="31" t="s">
        <v>224</v>
      </c>
      <c r="D171" s="32" t="s">
        <v>690</v>
      </c>
      <c r="E171" s="33" t="s">
        <v>691</v>
      </c>
      <c r="F171" s="32" t="s">
        <v>99</v>
      </c>
      <c r="G171" s="37">
        <v>150</v>
      </c>
      <c r="H171" s="34">
        <v>26.34</v>
      </c>
      <c r="I171" s="31" t="s">
        <v>10</v>
      </c>
      <c r="J171" s="37">
        <v>33.880000000000003</v>
      </c>
      <c r="K171" s="36">
        <v>5082</v>
      </c>
    </row>
    <row r="172" spans="1:11" hidden="1" x14ac:dyDescent="0.25">
      <c r="A172" s="35" t="s">
        <v>115</v>
      </c>
      <c r="B172" s="30" t="s">
        <v>692</v>
      </c>
      <c r="C172" s="31" t="s">
        <v>224</v>
      </c>
      <c r="D172" s="32"/>
      <c r="E172" s="33" t="s">
        <v>693</v>
      </c>
      <c r="F172" s="32"/>
      <c r="G172" s="37"/>
      <c r="H172" s="34"/>
      <c r="I172" s="31"/>
      <c r="J172" s="37"/>
      <c r="K172" s="36">
        <v>326475.5</v>
      </c>
    </row>
    <row r="173" spans="1:11" x14ac:dyDescent="0.25">
      <c r="A173" s="35" t="s">
        <v>124</v>
      </c>
      <c r="B173" s="30" t="s">
        <v>694</v>
      </c>
      <c r="C173" s="31" t="s">
        <v>224</v>
      </c>
      <c r="D173" s="32" t="s">
        <v>695</v>
      </c>
      <c r="E173" s="33" t="s">
        <v>696</v>
      </c>
      <c r="F173" s="32" t="s">
        <v>99</v>
      </c>
      <c r="G173" s="37">
        <v>1000</v>
      </c>
      <c r="H173" s="34">
        <v>58.7</v>
      </c>
      <c r="I173" s="31" t="s">
        <v>10</v>
      </c>
      <c r="J173" s="37">
        <v>75.5</v>
      </c>
      <c r="K173" s="36">
        <v>75500</v>
      </c>
    </row>
    <row r="174" spans="1:11" x14ac:dyDescent="0.25">
      <c r="A174" s="35" t="s">
        <v>124</v>
      </c>
      <c r="B174" s="30" t="s">
        <v>697</v>
      </c>
      <c r="C174" s="31" t="s">
        <v>224</v>
      </c>
      <c r="D174" s="32" t="s">
        <v>698</v>
      </c>
      <c r="E174" s="33" t="s">
        <v>699</v>
      </c>
      <c r="F174" s="32" t="s">
        <v>99</v>
      </c>
      <c r="G174" s="37">
        <v>700</v>
      </c>
      <c r="H174" s="34">
        <v>83.96</v>
      </c>
      <c r="I174" s="31" t="s">
        <v>10</v>
      </c>
      <c r="J174" s="37">
        <v>107.99</v>
      </c>
      <c r="K174" s="36">
        <v>75593</v>
      </c>
    </row>
    <row r="175" spans="1:11" x14ac:dyDescent="0.25">
      <c r="A175" s="35" t="s">
        <v>124</v>
      </c>
      <c r="B175" s="30" t="s">
        <v>700</v>
      </c>
      <c r="C175" s="31" t="s">
        <v>224</v>
      </c>
      <c r="D175" s="32" t="s">
        <v>701</v>
      </c>
      <c r="E175" s="33" t="s">
        <v>702</v>
      </c>
      <c r="F175" s="32" t="s">
        <v>99</v>
      </c>
      <c r="G175" s="37">
        <v>500</v>
      </c>
      <c r="H175" s="34">
        <v>110.34</v>
      </c>
      <c r="I175" s="31" t="s">
        <v>10</v>
      </c>
      <c r="J175" s="37">
        <v>141.91999999999999</v>
      </c>
      <c r="K175" s="36">
        <v>70960</v>
      </c>
    </row>
    <row r="176" spans="1:11" x14ac:dyDescent="0.25">
      <c r="A176" s="35" t="s">
        <v>124</v>
      </c>
      <c r="B176" s="30" t="s">
        <v>703</v>
      </c>
      <c r="C176" s="31" t="s">
        <v>224</v>
      </c>
      <c r="D176" s="32" t="s">
        <v>704</v>
      </c>
      <c r="E176" s="33" t="s">
        <v>705</v>
      </c>
      <c r="F176" s="32" t="s">
        <v>99</v>
      </c>
      <c r="G176" s="37">
        <v>250</v>
      </c>
      <c r="H176" s="34">
        <v>139.22</v>
      </c>
      <c r="I176" s="31" t="s">
        <v>10</v>
      </c>
      <c r="J176" s="37">
        <v>179.06</v>
      </c>
      <c r="K176" s="36">
        <v>44765</v>
      </c>
    </row>
    <row r="177" spans="1:11" x14ac:dyDescent="0.25">
      <c r="A177" s="35" t="s">
        <v>124</v>
      </c>
      <c r="B177" s="30" t="s">
        <v>706</v>
      </c>
      <c r="C177" s="31" t="s">
        <v>224</v>
      </c>
      <c r="D177" s="32" t="s">
        <v>707</v>
      </c>
      <c r="E177" s="33" t="s">
        <v>708</v>
      </c>
      <c r="F177" s="32" t="s">
        <v>99</v>
      </c>
      <c r="G177" s="37">
        <v>250</v>
      </c>
      <c r="H177" s="34">
        <v>185.53</v>
      </c>
      <c r="I177" s="31" t="s">
        <v>10</v>
      </c>
      <c r="J177" s="37">
        <v>238.63</v>
      </c>
      <c r="K177" s="36">
        <v>59657.5</v>
      </c>
    </row>
    <row r="178" spans="1:11" hidden="1" x14ac:dyDescent="0.25">
      <c r="A178" s="35" t="s">
        <v>115</v>
      </c>
      <c r="B178" s="30" t="s">
        <v>709</v>
      </c>
      <c r="C178" s="31" t="s">
        <v>224</v>
      </c>
      <c r="D178" s="32"/>
      <c r="E178" s="33" t="s">
        <v>710</v>
      </c>
      <c r="F178" s="32"/>
      <c r="G178" s="37"/>
      <c r="H178" s="34"/>
      <c r="I178" s="31"/>
      <c r="J178" s="37"/>
      <c r="K178" s="36">
        <v>632271.44999999995</v>
      </c>
    </row>
    <row r="179" spans="1:11" x14ac:dyDescent="0.25">
      <c r="A179" s="35" t="s">
        <v>124</v>
      </c>
      <c r="B179" s="30" t="s">
        <v>711</v>
      </c>
      <c r="C179" s="31" t="s">
        <v>224</v>
      </c>
      <c r="D179" s="32" t="s">
        <v>712</v>
      </c>
      <c r="E179" s="33" t="s">
        <v>713</v>
      </c>
      <c r="F179" s="32" t="s">
        <v>97</v>
      </c>
      <c r="G179" s="37">
        <v>25</v>
      </c>
      <c r="H179" s="34">
        <v>51.77</v>
      </c>
      <c r="I179" s="31" t="s">
        <v>10</v>
      </c>
      <c r="J179" s="37">
        <v>66.59</v>
      </c>
      <c r="K179" s="36">
        <v>1664.75</v>
      </c>
    </row>
    <row r="180" spans="1:11" x14ac:dyDescent="0.25">
      <c r="A180" s="35" t="s">
        <v>124</v>
      </c>
      <c r="B180" s="30" t="s">
        <v>714</v>
      </c>
      <c r="C180" s="31" t="s">
        <v>224</v>
      </c>
      <c r="D180" s="32" t="s">
        <v>715</v>
      </c>
      <c r="E180" s="33" t="s">
        <v>716</v>
      </c>
      <c r="F180" s="32" t="s">
        <v>97</v>
      </c>
      <c r="G180" s="37">
        <v>1000</v>
      </c>
      <c r="H180" s="34">
        <v>24.19</v>
      </c>
      <c r="I180" s="31" t="s">
        <v>10</v>
      </c>
      <c r="J180" s="37">
        <v>31.11</v>
      </c>
      <c r="K180" s="36">
        <v>31110</v>
      </c>
    </row>
    <row r="181" spans="1:11" x14ac:dyDescent="0.25">
      <c r="A181" s="35" t="s">
        <v>124</v>
      </c>
      <c r="B181" s="30" t="s">
        <v>717</v>
      </c>
      <c r="C181" s="31" t="s">
        <v>224</v>
      </c>
      <c r="D181" s="32" t="s">
        <v>718</v>
      </c>
      <c r="E181" s="33" t="s">
        <v>719</v>
      </c>
      <c r="F181" s="32" t="s">
        <v>97</v>
      </c>
      <c r="G181" s="37">
        <v>700</v>
      </c>
      <c r="H181" s="34">
        <v>42.85</v>
      </c>
      <c r="I181" s="31" t="s">
        <v>10</v>
      </c>
      <c r="J181" s="37">
        <v>55.11</v>
      </c>
      <c r="K181" s="36">
        <v>38577</v>
      </c>
    </row>
    <row r="182" spans="1:11" x14ac:dyDescent="0.25">
      <c r="A182" s="35" t="s">
        <v>124</v>
      </c>
      <c r="B182" s="30" t="s">
        <v>720</v>
      </c>
      <c r="C182" s="31" t="s">
        <v>224</v>
      </c>
      <c r="D182" s="32" t="s">
        <v>721</v>
      </c>
      <c r="E182" s="33" t="s">
        <v>722</v>
      </c>
      <c r="F182" s="32" t="s">
        <v>97</v>
      </c>
      <c r="G182" s="37">
        <v>500</v>
      </c>
      <c r="H182" s="34">
        <v>63.06</v>
      </c>
      <c r="I182" s="31" t="s">
        <v>10</v>
      </c>
      <c r="J182" s="37">
        <v>81.11</v>
      </c>
      <c r="K182" s="36">
        <v>40555</v>
      </c>
    </row>
    <row r="183" spans="1:11" x14ac:dyDescent="0.25">
      <c r="A183" s="35" t="s">
        <v>124</v>
      </c>
      <c r="B183" s="30" t="s">
        <v>723</v>
      </c>
      <c r="C183" s="31" t="s">
        <v>224</v>
      </c>
      <c r="D183" s="32" t="s">
        <v>724</v>
      </c>
      <c r="E183" s="33" t="s">
        <v>725</v>
      </c>
      <c r="F183" s="32" t="s">
        <v>97</v>
      </c>
      <c r="G183" s="37">
        <v>500</v>
      </c>
      <c r="H183" s="34">
        <v>45.61</v>
      </c>
      <c r="I183" s="31" t="s">
        <v>10</v>
      </c>
      <c r="J183" s="37">
        <v>58.66</v>
      </c>
      <c r="K183" s="36">
        <v>29330</v>
      </c>
    </row>
    <row r="184" spans="1:11" x14ac:dyDescent="0.25">
      <c r="A184" s="35" t="s">
        <v>124</v>
      </c>
      <c r="B184" s="30" t="s">
        <v>726</v>
      </c>
      <c r="C184" s="31" t="s">
        <v>224</v>
      </c>
      <c r="D184" s="32" t="s">
        <v>727</v>
      </c>
      <c r="E184" s="33" t="s">
        <v>728</v>
      </c>
      <c r="F184" s="32" t="s">
        <v>97</v>
      </c>
      <c r="G184" s="37">
        <v>200</v>
      </c>
      <c r="H184" s="34">
        <v>61.7</v>
      </c>
      <c r="I184" s="31" t="s">
        <v>10</v>
      </c>
      <c r="J184" s="37">
        <v>79.36</v>
      </c>
      <c r="K184" s="36">
        <v>15872</v>
      </c>
    </row>
    <row r="185" spans="1:11" x14ac:dyDescent="0.25">
      <c r="A185" s="35" t="s">
        <v>124</v>
      </c>
      <c r="B185" s="30" t="s">
        <v>729</v>
      </c>
      <c r="C185" s="31" t="s">
        <v>224</v>
      </c>
      <c r="D185" s="32" t="s">
        <v>730</v>
      </c>
      <c r="E185" s="33" t="s">
        <v>731</v>
      </c>
      <c r="F185" s="32" t="s">
        <v>343</v>
      </c>
      <c r="G185" s="37">
        <v>10</v>
      </c>
      <c r="H185" s="34">
        <v>264.98</v>
      </c>
      <c r="I185" s="31" t="s">
        <v>10</v>
      </c>
      <c r="J185" s="37">
        <v>340.82</v>
      </c>
      <c r="K185" s="36">
        <v>3408.2</v>
      </c>
    </row>
    <row r="186" spans="1:11" x14ac:dyDescent="0.25">
      <c r="A186" s="35" t="s">
        <v>124</v>
      </c>
      <c r="B186" s="30" t="s">
        <v>732</v>
      </c>
      <c r="C186" s="31" t="s">
        <v>224</v>
      </c>
      <c r="D186" s="32" t="s">
        <v>733</v>
      </c>
      <c r="E186" s="33" t="s">
        <v>734</v>
      </c>
      <c r="F186" s="32" t="s">
        <v>343</v>
      </c>
      <c r="G186" s="37">
        <v>150</v>
      </c>
      <c r="H186" s="34">
        <v>684.02</v>
      </c>
      <c r="I186" s="31" t="s">
        <v>10</v>
      </c>
      <c r="J186" s="37">
        <v>879.79</v>
      </c>
      <c r="K186" s="36">
        <v>131968.5</v>
      </c>
    </row>
    <row r="187" spans="1:11" x14ac:dyDescent="0.25">
      <c r="A187" s="35" t="s">
        <v>124</v>
      </c>
      <c r="B187" s="30" t="s">
        <v>735</v>
      </c>
      <c r="C187" s="31" t="s">
        <v>224</v>
      </c>
      <c r="D187" s="32" t="s">
        <v>736</v>
      </c>
      <c r="E187" s="33" t="s">
        <v>737</v>
      </c>
      <c r="F187" s="32" t="s">
        <v>343</v>
      </c>
      <c r="G187" s="37">
        <v>400</v>
      </c>
      <c r="H187" s="34">
        <v>345</v>
      </c>
      <c r="I187" s="31" t="s">
        <v>10</v>
      </c>
      <c r="J187" s="37">
        <v>443.74</v>
      </c>
      <c r="K187" s="36">
        <v>177496</v>
      </c>
    </row>
    <row r="188" spans="1:11" x14ac:dyDescent="0.25">
      <c r="A188" s="35" t="s">
        <v>124</v>
      </c>
      <c r="B188" s="30" t="s">
        <v>738</v>
      </c>
      <c r="C188" s="31" t="s">
        <v>224</v>
      </c>
      <c r="D188" s="32" t="s">
        <v>739</v>
      </c>
      <c r="E188" s="33" t="s">
        <v>740</v>
      </c>
      <c r="F188" s="32" t="s">
        <v>343</v>
      </c>
      <c r="G188" s="37">
        <v>20</v>
      </c>
      <c r="H188" s="34">
        <v>164.47</v>
      </c>
      <c r="I188" s="31" t="s">
        <v>10</v>
      </c>
      <c r="J188" s="37">
        <v>211.54</v>
      </c>
      <c r="K188" s="36">
        <v>4230.8</v>
      </c>
    </row>
    <row r="189" spans="1:11" x14ac:dyDescent="0.25">
      <c r="A189" s="35" t="s">
        <v>124</v>
      </c>
      <c r="B189" s="30" t="s">
        <v>741</v>
      </c>
      <c r="C189" s="31" t="s">
        <v>224</v>
      </c>
      <c r="D189" s="32" t="s">
        <v>742</v>
      </c>
      <c r="E189" s="33" t="s">
        <v>743</v>
      </c>
      <c r="F189" s="32" t="s">
        <v>343</v>
      </c>
      <c r="G189" s="37">
        <v>500</v>
      </c>
      <c r="H189" s="34">
        <v>139.62</v>
      </c>
      <c r="I189" s="31" t="s">
        <v>10</v>
      </c>
      <c r="J189" s="37">
        <v>179.58</v>
      </c>
      <c r="K189" s="36">
        <v>89790</v>
      </c>
    </row>
    <row r="190" spans="1:11" x14ac:dyDescent="0.25">
      <c r="A190" s="35" t="s">
        <v>124</v>
      </c>
      <c r="B190" s="30" t="s">
        <v>744</v>
      </c>
      <c r="C190" s="31" t="s">
        <v>224</v>
      </c>
      <c r="D190" s="32" t="s">
        <v>745</v>
      </c>
      <c r="E190" s="33" t="s">
        <v>746</v>
      </c>
      <c r="F190" s="32" t="s">
        <v>97</v>
      </c>
      <c r="G190" s="37">
        <v>500</v>
      </c>
      <c r="H190" s="34">
        <v>30.41</v>
      </c>
      <c r="I190" s="31" t="s">
        <v>10</v>
      </c>
      <c r="J190" s="37">
        <v>39.11</v>
      </c>
      <c r="K190" s="36">
        <v>19555</v>
      </c>
    </row>
    <row r="191" spans="1:11" x14ac:dyDescent="0.25">
      <c r="A191" s="35" t="s">
        <v>124</v>
      </c>
      <c r="B191" s="30" t="s">
        <v>747</v>
      </c>
      <c r="C191" s="31" t="s">
        <v>224</v>
      </c>
      <c r="D191" s="32" t="s">
        <v>748</v>
      </c>
      <c r="E191" s="33" t="s">
        <v>749</v>
      </c>
      <c r="F191" s="32" t="s">
        <v>97</v>
      </c>
      <c r="G191" s="37">
        <v>200</v>
      </c>
      <c r="H191" s="34">
        <v>32</v>
      </c>
      <c r="I191" s="31" t="s">
        <v>10</v>
      </c>
      <c r="J191" s="37">
        <v>41.16</v>
      </c>
      <c r="K191" s="36">
        <v>8232</v>
      </c>
    </row>
    <row r="192" spans="1:11" x14ac:dyDescent="0.25">
      <c r="A192" s="35" t="s">
        <v>124</v>
      </c>
      <c r="B192" s="30" t="s">
        <v>750</v>
      </c>
      <c r="C192" s="31" t="s">
        <v>224</v>
      </c>
      <c r="D192" s="32" t="s">
        <v>751</v>
      </c>
      <c r="E192" s="33" t="s">
        <v>752</v>
      </c>
      <c r="F192" s="32" t="s">
        <v>97</v>
      </c>
      <c r="G192" s="37">
        <v>20</v>
      </c>
      <c r="H192" s="34">
        <v>221.2</v>
      </c>
      <c r="I192" s="31" t="s">
        <v>10</v>
      </c>
      <c r="J192" s="37">
        <v>284.51</v>
      </c>
      <c r="K192" s="36">
        <v>5690.2</v>
      </c>
    </row>
    <row r="193" spans="1:11" x14ac:dyDescent="0.25">
      <c r="A193" s="35" t="s">
        <v>124</v>
      </c>
      <c r="B193" s="30" t="s">
        <v>753</v>
      </c>
      <c r="C193" s="31" t="s">
        <v>224</v>
      </c>
      <c r="D193" s="32" t="s">
        <v>754</v>
      </c>
      <c r="E193" s="33" t="s">
        <v>755</v>
      </c>
      <c r="F193" s="32" t="s">
        <v>97</v>
      </c>
      <c r="G193" s="37">
        <v>500</v>
      </c>
      <c r="H193" s="34">
        <v>37.299999999999997</v>
      </c>
      <c r="I193" s="31" t="s">
        <v>10</v>
      </c>
      <c r="J193" s="37">
        <v>47.98</v>
      </c>
      <c r="K193" s="36">
        <v>23990</v>
      </c>
    </row>
    <row r="194" spans="1:11" x14ac:dyDescent="0.25">
      <c r="A194" s="35" t="s">
        <v>124</v>
      </c>
      <c r="B194" s="30" t="s">
        <v>756</v>
      </c>
      <c r="C194" s="31" t="s">
        <v>224</v>
      </c>
      <c r="D194" s="32" t="s">
        <v>757</v>
      </c>
      <c r="E194" s="33" t="s">
        <v>758</v>
      </c>
      <c r="F194" s="32" t="s">
        <v>97</v>
      </c>
      <c r="G194" s="37">
        <v>200</v>
      </c>
      <c r="H194" s="34">
        <v>41.99</v>
      </c>
      <c r="I194" s="31" t="s">
        <v>10</v>
      </c>
      <c r="J194" s="37">
        <v>54.01</v>
      </c>
      <c r="K194" s="36">
        <v>10802</v>
      </c>
    </row>
    <row r="195" spans="1:11" hidden="1" x14ac:dyDescent="0.25">
      <c r="A195" s="35" t="s">
        <v>115</v>
      </c>
      <c r="B195" s="30" t="s">
        <v>759</v>
      </c>
      <c r="C195" s="31" t="s">
        <v>224</v>
      </c>
      <c r="D195" s="32"/>
      <c r="E195" s="33" t="s">
        <v>760</v>
      </c>
      <c r="F195" s="32"/>
      <c r="G195" s="37"/>
      <c r="H195" s="34"/>
      <c r="I195" s="31"/>
      <c r="J195" s="37"/>
      <c r="K195" s="36">
        <v>55251.5</v>
      </c>
    </row>
    <row r="196" spans="1:11" x14ac:dyDescent="0.25">
      <c r="A196" s="35" t="s">
        <v>124</v>
      </c>
      <c r="B196" s="30" t="s">
        <v>761</v>
      </c>
      <c r="C196" s="31" t="s">
        <v>224</v>
      </c>
      <c r="D196" s="32" t="s">
        <v>762</v>
      </c>
      <c r="E196" s="33" t="s">
        <v>763</v>
      </c>
      <c r="F196" s="32" t="s">
        <v>97</v>
      </c>
      <c r="G196" s="37">
        <v>50</v>
      </c>
      <c r="H196" s="34">
        <v>225.28</v>
      </c>
      <c r="I196" s="31" t="s">
        <v>10</v>
      </c>
      <c r="J196" s="37">
        <v>289.76</v>
      </c>
      <c r="K196" s="36">
        <v>14488</v>
      </c>
    </row>
    <row r="197" spans="1:11" ht="26.4" x14ac:dyDescent="0.25">
      <c r="A197" s="35" t="s">
        <v>124</v>
      </c>
      <c r="B197" s="30" t="s">
        <v>764</v>
      </c>
      <c r="C197" s="31" t="s">
        <v>267</v>
      </c>
      <c r="D197" s="32" t="s">
        <v>765</v>
      </c>
      <c r="E197" s="33" t="s">
        <v>766</v>
      </c>
      <c r="F197" s="32" t="s">
        <v>97</v>
      </c>
      <c r="G197" s="37">
        <v>250</v>
      </c>
      <c r="H197" s="34">
        <v>6.61</v>
      </c>
      <c r="I197" s="31" t="s">
        <v>10</v>
      </c>
      <c r="J197" s="37">
        <v>8.5</v>
      </c>
      <c r="K197" s="36">
        <v>2125</v>
      </c>
    </row>
    <row r="198" spans="1:11" x14ac:dyDescent="0.25">
      <c r="A198" s="35" t="s">
        <v>124</v>
      </c>
      <c r="B198" s="30" t="s">
        <v>767</v>
      </c>
      <c r="C198" s="31" t="s">
        <v>267</v>
      </c>
      <c r="D198" s="32" t="s">
        <v>768</v>
      </c>
      <c r="E198" s="33" t="s">
        <v>769</v>
      </c>
      <c r="F198" s="32" t="s">
        <v>97</v>
      </c>
      <c r="G198" s="37">
        <v>250</v>
      </c>
      <c r="H198" s="34">
        <v>5.2</v>
      </c>
      <c r="I198" s="31" t="s">
        <v>10</v>
      </c>
      <c r="J198" s="37">
        <v>6.69</v>
      </c>
      <c r="K198" s="36">
        <v>1672.5</v>
      </c>
    </row>
    <row r="199" spans="1:11" x14ac:dyDescent="0.25">
      <c r="A199" s="35" t="s">
        <v>124</v>
      </c>
      <c r="B199" s="30" t="s">
        <v>770</v>
      </c>
      <c r="C199" s="31" t="s">
        <v>771</v>
      </c>
      <c r="D199" s="32" t="s">
        <v>102</v>
      </c>
      <c r="E199" s="33" t="s">
        <v>772</v>
      </c>
      <c r="F199" s="32" t="s">
        <v>97</v>
      </c>
      <c r="G199" s="37">
        <v>400</v>
      </c>
      <c r="H199" s="34">
        <v>32.9</v>
      </c>
      <c r="I199" s="31" t="s">
        <v>10</v>
      </c>
      <c r="J199" s="37">
        <v>42.32</v>
      </c>
      <c r="K199" s="36">
        <v>16928</v>
      </c>
    </row>
    <row r="200" spans="1:11" x14ac:dyDescent="0.25">
      <c r="A200" s="35" t="s">
        <v>124</v>
      </c>
      <c r="B200" s="30" t="s">
        <v>773</v>
      </c>
      <c r="C200" s="31" t="s">
        <v>771</v>
      </c>
      <c r="D200" s="32" t="s">
        <v>226</v>
      </c>
      <c r="E200" s="33" t="s">
        <v>774</v>
      </c>
      <c r="F200" s="32" t="s">
        <v>97</v>
      </c>
      <c r="G200" s="37">
        <v>200</v>
      </c>
      <c r="H200" s="34">
        <v>77.900000000000006</v>
      </c>
      <c r="I200" s="31" t="s">
        <v>10</v>
      </c>
      <c r="J200" s="37">
        <v>100.19</v>
      </c>
      <c r="K200" s="36">
        <v>20038</v>
      </c>
    </row>
    <row r="201" spans="1:11" hidden="1" x14ac:dyDescent="0.25">
      <c r="A201" s="35" t="s">
        <v>115</v>
      </c>
      <c r="B201" s="30" t="s">
        <v>775</v>
      </c>
      <c r="C201" s="31" t="s">
        <v>224</v>
      </c>
      <c r="D201" s="32"/>
      <c r="E201" s="33" t="s">
        <v>776</v>
      </c>
      <c r="F201" s="32"/>
      <c r="G201" s="37"/>
      <c r="H201" s="34"/>
      <c r="I201" s="31"/>
      <c r="J201" s="37"/>
      <c r="K201" s="36">
        <v>147889.1</v>
      </c>
    </row>
    <row r="202" spans="1:11" x14ac:dyDescent="0.25">
      <c r="A202" s="35" t="s">
        <v>124</v>
      </c>
      <c r="B202" s="30" t="s">
        <v>777</v>
      </c>
      <c r="C202" s="31" t="s">
        <v>224</v>
      </c>
      <c r="D202" s="32" t="s">
        <v>778</v>
      </c>
      <c r="E202" s="33" t="s">
        <v>779</v>
      </c>
      <c r="F202" s="32" t="s">
        <v>99</v>
      </c>
      <c r="G202" s="37">
        <v>250</v>
      </c>
      <c r="H202" s="34">
        <v>77.53</v>
      </c>
      <c r="I202" s="31" t="s">
        <v>10</v>
      </c>
      <c r="J202" s="37">
        <v>99.72</v>
      </c>
      <c r="K202" s="36">
        <v>24930</v>
      </c>
    </row>
    <row r="203" spans="1:11" x14ac:dyDescent="0.25">
      <c r="A203" s="35" t="s">
        <v>124</v>
      </c>
      <c r="B203" s="30" t="s">
        <v>780</v>
      </c>
      <c r="C203" s="31" t="s">
        <v>224</v>
      </c>
      <c r="D203" s="32" t="s">
        <v>781</v>
      </c>
      <c r="E203" s="33" t="s">
        <v>782</v>
      </c>
      <c r="F203" s="32" t="s">
        <v>99</v>
      </c>
      <c r="G203" s="37">
        <v>100</v>
      </c>
      <c r="H203" s="34">
        <v>135.97</v>
      </c>
      <c r="I203" s="31" t="s">
        <v>10</v>
      </c>
      <c r="J203" s="37">
        <v>174.88</v>
      </c>
      <c r="K203" s="36">
        <v>17488</v>
      </c>
    </row>
    <row r="204" spans="1:11" x14ac:dyDescent="0.25">
      <c r="A204" s="35" t="s">
        <v>124</v>
      </c>
      <c r="B204" s="30" t="s">
        <v>783</v>
      </c>
      <c r="C204" s="31" t="s">
        <v>224</v>
      </c>
      <c r="D204" s="32" t="s">
        <v>784</v>
      </c>
      <c r="E204" s="33" t="s">
        <v>785</v>
      </c>
      <c r="F204" s="32" t="s">
        <v>97</v>
      </c>
      <c r="G204" s="37">
        <v>200</v>
      </c>
      <c r="H204" s="34">
        <v>142.77000000000001</v>
      </c>
      <c r="I204" s="31" t="s">
        <v>10</v>
      </c>
      <c r="J204" s="37">
        <v>183.63</v>
      </c>
      <c r="K204" s="36">
        <v>36726</v>
      </c>
    </row>
    <row r="205" spans="1:11" x14ac:dyDescent="0.25">
      <c r="A205" s="35" t="s">
        <v>124</v>
      </c>
      <c r="B205" s="30" t="s">
        <v>786</v>
      </c>
      <c r="C205" s="31" t="s">
        <v>224</v>
      </c>
      <c r="D205" s="32" t="s">
        <v>787</v>
      </c>
      <c r="E205" s="33" t="s">
        <v>788</v>
      </c>
      <c r="F205" s="32" t="s">
        <v>97</v>
      </c>
      <c r="G205" s="37">
        <v>100</v>
      </c>
      <c r="H205" s="34">
        <v>211.62</v>
      </c>
      <c r="I205" s="31" t="s">
        <v>10</v>
      </c>
      <c r="J205" s="37">
        <v>272.19</v>
      </c>
      <c r="K205" s="36">
        <v>27219</v>
      </c>
    </row>
    <row r="206" spans="1:11" x14ac:dyDescent="0.25">
      <c r="A206" s="35" t="s">
        <v>124</v>
      </c>
      <c r="B206" s="30" t="s">
        <v>789</v>
      </c>
      <c r="C206" s="31" t="s">
        <v>224</v>
      </c>
      <c r="D206" s="32" t="s">
        <v>790</v>
      </c>
      <c r="E206" s="33" t="s">
        <v>791</v>
      </c>
      <c r="F206" s="32" t="s">
        <v>97</v>
      </c>
      <c r="G206" s="37">
        <v>10</v>
      </c>
      <c r="H206" s="34">
        <v>1244.3800000000001</v>
      </c>
      <c r="I206" s="31" t="s">
        <v>10</v>
      </c>
      <c r="J206" s="37">
        <v>1600.52</v>
      </c>
      <c r="K206" s="36">
        <v>16005.2</v>
      </c>
    </row>
    <row r="207" spans="1:11" x14ac:dyDescent="0.25">
      <c r="A207" s="35" t="s">
        <v>124</v>
      </c>
      <c r="B207" s="30" t="s">
        <v>792</v>
      </c>
      <c r="C207" s="31" t="s">
        <v>224</v>
      </c>
      <c r="D207" s="32" t="s">
        <v>793</v>
      </c>
      <c r="E207" s="33" t="s">
        <v>794</v>
      </c>
      <c r="F207" s="32" t="s">
        <v>97</v>
      </c>
      <c r="G207" s="37">
        <v>4</v>
      </c>
      <c r="H207" s="34">
        <v>4425.17</v>
      </c>
      <c r="I207" s="31" t="s">
        <v>10</v>
      </c>
      <c r="J207" s="37">
        <v>5691.65</v>
      </c>
      <c r="K207" s="36">
        <v>22766.6</v>
      </c>
    </row>
    <row r="208" spans="1:11" x14ac:dyDescent="0.25">
      <c r="A208" s="35" t="s">
        <v>124</v>
      </c>
      <c r="B208" s="30" t="s">
        <v>795</v>
      </c>
      <c r="C208" s="31" t="s">
        <v>224</v>
      </c>
      <c r="D208" s="32" t="s">
        <v>796</v>
      </c>
      <c r="E208" s="33" t="s">
        <v>797</v>
      </c>
      <c r="F208" s="32" t="s">
        <v>97</v>
      </c>
      <c r="G208" s="37">
        <v>10</v>
      </c>
      <c r="H208" s="34">
        <v>214.14</v>
      </c>
      <c r="I208" s="31" t="s">
        <v>10</v>
      </c>
      <c r="J208" s="37">
        <v>275.43</v>
      </c>
      <c r="K208" s="36">
        <v>2754.3</v>
      </c>
    </row>
    <row r="209" spans="1:11" hidden="1" x14ac:dyDescent="0.25">
      <c r="A209" s="35" t="s">
        <v>115</v>
      </c>
      <c r="B209" s="30" t="s">
        <v>798</v>
      </c>
      <c r="C209" s="31" t="s">
        <v>224</v>
      </c>
      <c r="D209" s="32"/>
      <c r="E209" s="33" t="s">
        <v>799</v>
      </c>
      <c r="F209" s="32"/>
      <c r="G209" s="37"/>
      <c r="H209" s="34"/>
      <c r="I209" s="31"/>
      <c r="J209" s="37"/>
      <c r="K209" s="36">
        <v>37310.800000000003</v>
      </c>
    </row>
    <row r="210" spans="1:11" x14ac:dyDescent="0.25">
      <c r="A210" s="35" t="s">
        <v>124</v>
      </c>
      <c r="B210" s="30" t="s">
        <v>800</v>
      </c>
      <c r="C210" s="31" t="s">
        <v>224</v>
      </c>
      <c r="D210" s="32" t="s">
        <v>801</v>
      </c>
      <c r="E210" s="33" t="s">
        <v>802</v>
      </c>
      <c r="F210" s="32" t="s">
        <v>343</v>
      </c>
      <c r="G210" s="37">
        <v>20</v>
      </c>
      <c r="H210" s="34">
        <v>700.04</v>
      </c>
      <c r="I210" s="31" t="s">
        <v>10</v>
      </c>
      <c r="J210" s="37">
        <v>900.39</v>
      </c>
      <c r="K210" s="36">
        <v>18007.8</v>
      </c>
    </row>
    <row r="211" spans="1:11" x14ac:dyDescent="0.25">
      <c r="A211" s="35" t="s">
        <v>124</v>
      </c>
      <c r="B211" s="30" t="s">
        <v>803</v>
      </c>
      <c r="C211" s="31" t="s">
        <v>224</v>
      </c>
      <c r="D211" s="32" t="s">
        <v>804</v>
      </c>
      <c r="E211" s="33" t="s">
        <v>805</v>
      </c>
      <c r="F211" s="32" t="s">
        <v>343</v>
      </c>
      <c r="G211" s="37">
        <v>20</v>
      </c>
      <c r="H211" s="34">
        <v>684.94</v>
      </c>
      <c r="I211" s="31" t="s">
        <v>10</v>
      </c>
      <c r="J211" s="37">
        <v>880.97</v>
      </c>
      <c r="K211" s="36">
        <v>17619.400000000001</v>
      </c>
    </row>
    <row r="212" spans="1:11" x14ac:dyDescent="0.25">
      <c r="A212" s="35" t="s">
        <v>124</v>
      </c>
      <c r="B212" s="30" t="s">
        <v>806</v>
      </c>
      <c r="C212" s="31" t="s">
        <v>224</v>
      </c>
      <c r="D212" s="32" t="s">
        <v>807</v>
      </c>
      <c r="E212" s="33" t="s">
        <v>808</v>
      </c>
      <c r="F212" s="32" t="s">
        <v>97</v>
      </c>
      <c r="G212" s="37">
        <v>20</v>
      </c>
      <c r="H212" s="34">
        <v>65.45</v>
      </c>
      <c r="I212" s="31" t="s">
        <v>10</v>
      </c>
      <c r="J212" s="37">
        <v>84.18</v>
      </c>
      <c r="K212" s="36">
        <v>1683.6</v>
      </c>
    </row>
    <row r="213" spans="1:11" hidden="1" x14ac:dyDescent="0.25">
      <c r="A213" s="35" t="s">
        <v>114</v>
      </c>
      <c r="B213" s="30" t="s">
        <v>809</v>
      </c>
      <c r="C213" s="31" t="s">
        <v>224</v>
      </c>
      <c r="D213" s="32"/>
      <c r="E213" s="33" t="s">
        <v>810</v>
      </c>
      <c r="F213" s="32"/>
      <c r="G213" s="37"/>
      <c r="H213" s="34"/>
      <c r="I213" s="31"/>
      <c r="J213" s="37"/>
      <c r="K213" s="36">
        <v>112051.3</v>
      </c>
    </row>
    <row r="214" spans="1:11" hidden="1" x14ac:dyDescent="0.25">
      <c r="A214" s="35" t="s">
        <v>115</v>
      </c>
      <c r="B214" s="30" t="s">
        <v>811</v>
      </c>
      <c r="C214" s="31" t="s">
        <v>224</v>
      </c>
      <c r="D214" s="32"/>
      <c r="E214" s="33" t="s">
        <v>812</v>
      </c>
      <c r="F214" s="32"/>
      <c r="G214" s="37"/>
      <c r="H214" s="34"/>
      <c r="I214" s="31"/>
      <c r="J214" s="37"/>
      <c r="K214" s="36">
        <v>112051.3</v>
      </c>
    </row>
    <row r="215" spans="1:11" x14ac:dyDescent="0.25">
      <c r="A215" s="35" t="s">
        <v>124</v>
      </c>
      <c r="B215" s="30" t="s">
        <v>813</v>
      </c>
      <c r="C215" s="31" t="s">
        <v>224</v>
      </c>
      <c r="D215" s="32" t="s">
        <v>814</v>
      </c>
      <c r="E215" s="33" t="s">
        <v>815</v>
      </c>
      <c r="F215" s="32" t="s">
        <v>343</v>
      </c>
      <c r="G215" s="37">
        <v>50</v>
      </c>
      <c r="H215" s="34">
        <v>339.64</v>
      </c>
      <c r="I215" s="31" t="s">
        <v>10</v>
      </c>
      <c r="J215" s="37">
        <v>436.84</v>
      </c>
      <c r="K215" s="36">
        <v>21842</v>
      </c>
    </row>
    <row r="216" spans="1:11" x14ac:dyDescent="0.25">
      <c r="A216" s="35" t="s">
        <v>124</v>
      </c>
      <c r="B216" s="30" t="s">
        <v>816</v>
      </c>
      <c r="C216" s="31" t="s">
        <v>224</v>
      </c>
      <c r="D216" s="32" t="s">
        <v>817</v>
      </c>
      <c r="E216" s="33" t="s">
        <v>818</v>
      </c>
      <c r="F216" s="32" t="s">
        <v>343</v>
      </c>
      <c r="G216" s="37">
        <v>30</v>
      </c>
      <c r="H216" s="34">
        <v>1535.07</v>
      </c>
      <c r="I216" s="31" t="s">
        <v>10</v>
      </c>
      <c r="J216" s="37">
        <v>1974.41</v>
      </c>
      <c r="K216" s="36">
        <v>59232.3</v>
      </c>
    </row>
    <row r="217" spans="1:11" x14ac:dyDescent="0.25">
      <c r="A217" s="35" t="s">
        <v>124</v>
      </c>
      <c r="B217" s="30" t="s">
        <v>819</v>
      </c>
      <c r="C217" s="31" t="s">
        <v>224</v>
      </c>
      <c r="D217" s="32" t="s">
        <v>820</v>
      </c>
      <c r="E217" s="33" t="s">
        <v>821</v>
      </c>
      <c r="F217" s="32" t="s">
        <v>343</v>
      </c>
      <c r="G217" s="37">
        <v>100</v>
      </c>
      <c r="H217" s="34">
        <v>240.84</v>
      </c>
      <c r="I217" s="31" t="s">
        <v>10</v>
      </c>
      <c r="J217" s="37">
        <v>309.77</v>
      </c>
      <c r="K217" s="36">
        <v>30977</v>
      </c>
    </row>
    <row r="218" spans="1:11" hidden="1" x14ac:dyDescent="0.25">
      <c r="A218" s="35" t="s">
        <v>114</v>
      </c>
      <c r="B218" s="30" t="s">
        <v>822</v>
      </c>
      <c r="C218" s="31" t="s">
        <v>224</v>
      </c>
      <c r="D218" s="32"/>
      <c r="E218" s="33" t="s">
        <v>823</v>
      </c>
      <c r="F218" s="32"/>
      <c r="G218" s="37"/>
      <c r="H218" s="34"/>
      <c r="I218" s="31"/>
      <c r="J218" s="37"/>
      <c r="K218" s="36">
        <v>780663.8</v>
      </c>
    </row>
    <row r="219" spans="1:11" hidden="1" x14ac:dyDescent="0.25">
      <c r="A219" s="35" t="s">
        <v>115</v>
      </c>
      <c r="B219" s="30" t="s">
        <v>824</v>
      </c>
      <c r="C219" s="31" t="s">
        <v>224</v>
      </c>
      <c r="D219" s="32"/>
      <c r="E219" s="33" t="s">
        <v>825</v>
      </c>
      <c r="F219" s="32"/>
      <c r="G219" s="37"/>
      <c r="H219" s="34"/>
      <c r="I219" s="31"/>
      <c r="J219" s="37"/>
      <c r="K219" s="36">
        <v>340236.79999999999</v>
      </c>
    </row>
    <row r="220" spans="1:11" x14ac:dyDescent="0.25">
      <c r="A220" s="35" t="s">
        <v>124</v>
      </c>
      <c r="B220" s="30" t="s">
        <v>826</v>
      </c>
      <c r="C220" s="31" t="s">
        <v>224</v>
      </c>
      <c r="D220" s="32" t="s">
        <v>827</v>
      </c>
      <c r="E220" s="33" t="s">
        <v>828</v>
      </c>
      <c r="F220" s="32" t="s">
        <v>343</v>
      </c>
      <c r="G220" s="37">
        <v>200</v>
      </c>
      <c r="H220" s="34">
        <v>502.76</v>
      </c>
      <c r="I220" s="31" t="s">
        <v>10</v>
      </c>
      <c r="J220" s="37">
        <v>646.65</v>
      </c>
      <c r="K220" s="36">
        <v>129330</v>
      </c>
    </row>
    <row r="221" spans="1:11" x14ac:dyDescent="0.25">
      <c r="A221" s="35" t="s">
        <v>124</v>
      </c>
      <c r="B221" s="30" t="s">
        <v>829</v>
      </c>
      <c r="C221" s="31" t="s">
        <v>224</v>
      </c>
      <c r="D221" s="32" t="s">
        <v>830</v>
      </c>
      <c r="E221" s="33" t="s">
        <v>831</v>
      </c>
      <c r="F221" s="32" t="s">
        <v>97</v>
      </c>
      <c r="G221" s="37">
        <v>20</v>
      </c>
      <c r="H221" s="34">
        <v>401.27</v>
      </c>
      <c r="I221" s="31" t="s">
        <v>10</v>
      </c>
      <c r="J221" s="37">
        <v>516.11</v>
      </c>
      <c r="K221" s="36">
        <v>10322.200000000001</v>
      </c>
    </row>
    <row r="222" spans="1:11" x14ac:dyDescent="0.25">
      <c r="A222" s="35" t="s">
        <v>124</v>
      </c>
      <c r="B222" s="30" t="s">
        <v>832</v>
      </c>
      <c r="C222" s="31" t="s">
        <v>224</v>
      </c>
      <c r="D222" s="32" t="s">
        <v>833</v>
      </c>
      <c r="E222" s="33" t="s">
        <v>834</v>
      </c>
      <c r="F222" s="32" t="s">
        <v>97</v>
      </c>
      <c r="G222" s="37">
        <v>10</v>
      </c>
      <c r="H222" s="34">
        <v>541.24</v>
      </c>
      <c r="I222" s="31" t="s">
        <v>10</v>
      </c>
      <c r="J222" s="37">
        <v>696.14</v>
      </c>
      <c r="K222" s="36">
        <v>6961.4</v>
      </c>
    </row>
    <row r="223" spans="1:11" x14ac:dyDescent="0.25">
      <c r="A223" s="35" t="s">
        <v>124</v>
      </c>
      <c r="B223" s="30" t="s">
        <v>835</v>
      </c>
      <c r="C223" s="31" t="s">
        <v>224</v>
      </c>
      <c r="D223" s="32" t="s">
        <v>836</v>
      </c>
      <c r="E223" s="33" t="s">
        <v>837</v>
      </c>
      <c r="F223" s="32" t="s">
        <v>97</v>
      </c>
      <c r="G223" s="37">
        <v>25</v>
      </c>
      <c r="H223" s="34">
        <v>160.29</v>
      </c>
      <c r="I223" s="31" t="s">
        <v>10</v>
      </c>
      <c r="J223" s="37">
        <v>206.16</v>
      </c>
      <c r="K223" s="36">
        <v>5154</v>
      </c>
    </row>
    <row r="224" spans="1:11" x14ac:dyDescent="0.25">
      <c r="A224" s="35" t="s">
        <v>124</v>
      </c>
      <c r="B224" s="30" t="s">
        <v>838</v>
      </c>
      <c r="C224" s="31" t="s">
        <v>224</v>
      </c>
      <c r="D224" s="32" t="s">
        <v>839</v>
      </c>
      <c r="E224" s="33" t="s">
        <v>840</v>
      </c>
      <c r="F224" s="32" t="s">
        <v>97</v>
      </c>
      <c r="G224" s="37">
        <v>10</v>
      </c>
      <c r="H224" s="34">
        <v>3091.61</v>
      </c>
      <c r="I224" s="31" t="s">
        <v>10</v>
      </c>
      <c r="J224" s="37">
        <v>3976.43</v>
      </c>
      <c r="K224" s="36">
        <v>39764.300000000003</v>
      </c>
    </row>
    <row r="225" spans="1:11" x14ac:dyDescent="0.25">
      <c r="A225" s="35" t="s">
        <v>124</v>
      </c>
      <c r="B225" s="30" t="s">
        <v>841</v>
      </c>
      <c r="C225" s="31" t="s">
        <v>224</v>
      </c>
      <c r="D225" s="32" t="s">
        <v>842</v>
      </c>
      <c r="E225" s="33" t="s">
        <v>843</v>
      </c>
      <c r="F225" s="32" t="s">
        <v>97</v>
      </c>
      <c r="G225" s="37">
        <v>5</v>
      </c>
      <c r="H225" s="34">
        <v>4713.3900000000003</v>
      </c>
      <c r="I225" s="31" t="s">
        <v>10</v>
      </c>
      <c r="J225" s="37">
        <v>6062.36</v>
      </c>
      <c r="K225" s="36">
        <v>30311.8</v>
      </c>
    </row>
    <row r="226" spans="1:11" x14ac:dyDescent="0.25">
      <c r="A226" s="35" t="s">
        <v>124</v>
      </c>
      <c r="B226" s="30" t="s">
        <v>844</v>
      </c>
      <c r="C226" s="31" t="s">
        <v>224</v>
      </c>
      <c r="D226" s="32" t="s">
        <v>845</v>
      </c>
      <c r="E226" s="33" t="s">
        <v>846</v>
      </c>
      <c r="F226" s="32" t="s">
        <v>97</v>
      </c>
      <c r="G226" s="37">
        <v>5</v>
      </c>
      <c r="H226" s="34">
        <v>6344.44</v>
      </c>
      <c r="I226" s="31" t="s">
        <v>10</v>
      </c>
      <c r="J226" s="37">
        <v>8160.22</v>
      </c>
      <c r="K226" s="36">
        <v>40801.1</v>
      </c>
    </row>
    <row r="227" spans="1:11" x14ac:dyDescent="0.25">
      <c r="A227" s="35" t="s">
        <v>124</v>
      </c>
      <c r="B227" s="30" t="s">
        <v>847</v>
      </c>
      <c r="C227" s="31" t="s">
        <v>224</v>
      </c>
      <c r="D227" s="32" t="s">
        <v>848</v>
      </c>
      <c r="E227" s="33" t="s">
        <v>849</v>
      </c>
      <c r="F227" s="32" t="s">
        <v>343</v>
      </c>
      <c r="G227" s="37">
        <v>400</v>
      </c>
      <c r="H227" s="34">
        <v>150.82</v>
      </c>
      <c r="I227" s="31" t="s">
        <v>10</v>
      </c>
      <c r="J227" s="37">
        <v>193.98</v>
      </c>
      <c r="K227" s="36">
        <v>77592</v>
      </c>
    </row>
    <row r="228" spans="1:11" hidden="1" x14ac:dyDescent="0.25">
      <c r="A228" s="35" t="s">
        <v>115</v>
      </c>
      <c r="B228" s="30" t="s">
        <v>850</v>
      </c>
      <c r="C228" s="31" t="s">
        <v>224</v>
      </c>
      <c r="D228" s="32"/>
      <c r="E228" s="33" t="s">
        <v>851</v>
      </c>
      <c r="F228" s="32"/>
      <c r="G228" s="37"/>
      <c r="H228" s="34"/>
      <c r="I228" s="31"/>
      <c r="J228" s="37"/>
      <c r="K228" s="36">
        <v>411576.9</v>
      </c>
    </row>
    <row r="229" spans="1:11" x14ac:dyDescent="0.25">
      <c r="A229" s="35" t="s">
        <v>124</v>
      </c>
      <c r="B229" s="30" t="s">
        <v>852</v>
      </c>
      <c r="C229" s="31" t="s">
        <v>224</v>
      </c>
      <c r="D229" s="32" t="s">
        <v>853</v>
      </c>
      <c r="E229" s="33" t="s">
        <v>854</v>
      </c>
      <c r="F229" s="32" t="s">
        <v>97</v>
      </c>
      <c r="G229" s="37">
        <v>100</v>
      </c>
      <c r="H229" s="34">
        <v>263.88</v>
      </c>
      <c r="I229" s="31" t="s">
        <v>10</v>
      </c>
      <c r="J229" s="37">
        <v>339.4</v>
      </c>
      <c r="K229" s="36">
        <v>33940</v>
      </c>
    </row>
    <row r="230" spans="1:11" x14ac:dyDescent="0.25">
      <c r="A230" s="35" t="s">
        <v>124</v>
      </c>
      <c r="B230" s="30" t="s">
        <v>855</v>
      </c>
      <c r="C230" s="31" t="s">
        <v>224</v>
      </c>
      <c r="D230" s="32" t="s">
        <v>856</v>
      </c>
      <c r="E230" s="33" t="s">
        <v>857</v>
      </c>
      <c r="F230" s="32" t="s">
        <v>97</v>
      </c>
      <c r="G230" s="37">
        <v>50</v>
      </c>
      <c r="H230" s="34">
        <v>457.9</v>
      </c>
      <c r="I230" s="31" t="s">
        <v>10</v>
      </c>
      <c r="J230" s="37">
        <v>588.95000000000005</v>
      </c>
      <c r="K230" s="36">
        <v>29447.5</v>
      </c>
    </row>
    <row r="231" spans="1:11" x14ac:dyDescent="0.25">
      <c r="A231" s="35" t="s">
        <v>124</v>
      </c>
      <c r="B231" s="30" t="s">
        <v>858</v>
      </c>
      <c r="C231" s="31" t="s">
        <v>224</v>
      </c>
      <c r="D231" s="32" t="s">
        <v>859</v>
      </c>
      <c r="E231" s="33" t="s">
        <v>860</v>
      </c>
      <c r="F231" s="32" t="s">
        <v>97</v>
      </c>
      <c r="G231" s="37">
        <v>50</v>
      </c>
      <c r="H231" s="34">
        <v>45.4</v>
      </c>
      <c r="I231" s="31" t="s">
        <v>10</v>
      </c>
      <c r="J231" s="37">
        <v>58.39</v>
      </c>
      <c r="K231" s="36">
        <v>2919.5</v>
      </c>
    </row>
    <row r="232" spans="1:11" x14ac:dyDescent="0.25">
      <c r="A232" s="35" t="s">
        <v>124</v>
      </c>
      <c r="B232" s="30" t="s">
        <v>861</v>
      </c>
      <c r="C232" s="31" t="s">
        <v>224</v>
      </c>
      <c r="D232" s="32" t="s">
        <v>862</v>
      </c>
      <c r="E232" s="33" t="s">
        <v>863</v>
      </c>
      <c r="F232" s="32" t="s">
        <v>97</v>
      </c>
      <c r="G232" s="37">
        <v>5</v>
      </c>
      <c r="H232" s="34">
        <v>1994.43</v>
      </c>
      <c r="I232" s="31" t="s">
        <v>10</v>
      </c>
      <c r="J232" s="37">
        <v>2565.2399999999998</v>
      </c>
      <c r="K232" s="36">
        <v>12826.2</v>
      </c>
    </row>
    <row r="233" spans="1:11" x14ac:dyDescent="0.25">
      <c r="A233" s="35" t="s">
        <v>124</v>
      </c>
      <c r="B233" s="30" t="s">
        <v>864</v>
      </c>
      <c r="C233" s="31" t="s">
        <v>224</v>
      </c>
      <c r="D233" s="32" t="s">
        <v>865</v>
      </c>
      <c r="E233" s="33" t="s">
        <v>866</v>
      </c>
      <c r="F233" s="32" t="s">
        <v>343</v>
      </c>
      <c r="G233" s="37">
        <v>200</v>
      </c>
      <c r="H233" s="34">
        <v>560.9</v>
      </c>
      <c r="I233" s="31" t="s">
        <v>10</v>
      </c>
      <c r="J233" s="37">
        <v>721.43</v>
      </c>
      <c r="K233" s="36">
        <v>144286</v>
      </c>
    </row>
    <row r="234" spans="1:11" x14ac:dyDescent="0.25">
      <c r="A234" s="35" t="s">
        <v>124</v>
      </c>
      <c r="B234" s="30" t="s">
        <v>867</v>
      </c>
      <c r="C234" s="31" t="s">
        <v>224</v>
      </c>
      <c r="D234" s="32" t="s">
        <v>868</v>
      </c>
      <c r="E234" s="33" t="s">
        <v>869</v>
      </c>
      <c r="F234" s="32" t="s">
        <v>343</v>
      </c>
      <c r="G234" s="37">
        <v>400</v>
      </c>
      <c r="H234" s="34">
        <v>224.36</v>
      </c>
      <c r="I234" s="31" t="s">
        <v>10</v>
      </c>
      <c r="J234" s="37">
        <v>288.57</v>
      </c>
      <c r="K234" s="36">
        <v>115428</v>
      </c>
    </row>
    <row r="235" spans="1:11" x14ac:dyDescent="0.25">
      <c r="A235" s="35" t="s">
        <v>124</v>
      </c>
      <c r="B235" s="30" t="s">
        <v>870</v>
      </c>
      <c r="C235" s="31" t="s">
        <v>224</v>
      </c>
      <c r="D235" s="32" t="s">
        <v>871</v>
      </c>
      <c r="E235" s="33" t="s">
        <v>872</v>
      </c>
      <c r="F235" s="32" t="s">
        <v>97</v>
      </c>
      <c r="G235" s="37">
        <v>5</v>
      </c>
      <c r="H235" s="34">
        <v>1557.64</v>
      </c>
      <c r="I235" s="31" t="s">
        <v>10</v>
      </c>
      <c r="J235" s="37">
        <v>2003.44</v>
      </c>
      <c r="K235" s="36">
        <v>10017.200000000001</v>
      </c>
    </row>
    <row r="236" spans="1:11" x14ac:dyDescent="0.25">
      <c r="A236" s="35" t="s">
        <v>124</v>
      </c>
      <c r="B236" s="30" t="s">
        <v>873</v>
      </c>
      <c r="C236" s="31" t="s">
        <v>224</v>
      </c>
      <c r="D236" s="32" t="s">
        <v>874</v>
      </c>
      <c r="E236" s="33" t="s">
        <v>875</v>
      </c>
      <c r="F236" s="32" t="s">
        <v>99</v>
      </c>
      <c r="G236" s="37">
        <v>250</v>
      </c>
      <c r="H236" s="34">
        <v>94.5</v>
      </c>
      <c r="I236" s="31" t="s">
        <v>10</v>
      </c>
      <c r="J236" s="37">
        <v>121.55</v>
      </c>
      <c r="K236" s="36">
        <v>30387.5</v>
      </c>
    </row>
    <row r="237" spans="1:11" x14ac:dyDescent="0.25">
      <c r="A237" s="35" t="s">
        <v>124</v>
      </c>
      <c r="B237" s="30" t="s">
        <v>876</v>
      </c>
      <c r="C237" s="31" t="s">
        <v>224</v>
      </c>
      <c r="D237" s="32" t="s">
        <v>877</v>
      </c>
      <c r="E237" s="33" t="s">
        <v>878</v>
      </c>
      <c r="F237" s="32" t="s">
        <v>99</v>
      </c>
      <c r="G237" s="37">
        <v>150</v>
      </c>
      <c r="H237" s="34">
        <v>167.55</v>
      </c>
      <c r="I237" s="31" t="s">
        <v>10</v>
      </c>
      <c r="J237" s="37">
        <v>215.5</v>
      </c>
      <c r="K237" s="36">
        <v>32325</v>
      </c>
    </row>
    <row r="238" spans="1:11" hidden="1" x14ac:dyDescent="0.25">
      <c r="A238" s="35" t="s">
        <v>115</v>
      </c>
      <c r="B238" s="30" t="s">
        <v>879</v>
      </c>
      <c r="C238" s="31" t="s">
        <v>224</v>
      </c>
      <c r="D238" s="32"/>
      <c r="E238" s="33" t="s">
        <v>880</v>
      </c>
      <c r="F238" s="32"/>
      <c r="G238" s="37"/>
      <c r="H238" s="34"/>
      <c r="I238" s="31"/>
      <c r="J238" s="37"/>
      <c r="K238" s="36">
        <v>28850.1</v>
      </c>
    </row>
    <row r="239" spans="1:11" x14ac:dyDescent="0.25">
      <c r="A239" s="35" t="s">
        <v>124</v>
      </c>
      <c r="B239" s="30" t="s">
        <v>881</v>
      </c>
      <c r="C239" s="31" t="s">
        <v>224</v>
      </c>
      <c r="D239" s="32" t="s">
        <v>882</v>
      </c>
      <c r="E239" s="33" t="s">
        <v>883</v>
      </c>
      <c r="F239" s="32" t="s">
        <v>99</v>
      </c>
      <c r="G239" s="37">
        <v>100</v>
      </c>
      <c r="H239" s="34">
        <v>180.93</v>
      </c>
      <c r="I239" s="31" t="s">
        <v>10</v>
      </c>
      <c r="J239" s="37">
        <v>232.71</v>
      </c>
      <c r="K239" s="36">
        <v>23271</v>
      </c>
    </row>
    <row r="240" spans="1:11" x14ac:dyDescent="0.25">
      <c r="A240" s="35" t="s">
        <v>124</v>
      </c>
      <c r="B240" s="30" t="s">
        <v>884</v>
      </c>
      <c r="C240" s="31" t="s">
        <v>224</v>
      </c>
      <c r="D240" s="32" t="s">
        <v>885</v>
      </c>
      <c r="E240" s="33" t="s">
        <v>886</v>
      </c>
      <c r="F240" s="32" t="s">
        <v>97</v>
      </c>
      <c r="G240" s="37">
        <v>30</v>
      </c>
      <c r="H240" s="34">
        <v>144.59</v>
      </c>
      <c r="I240" s="31" t="s">
        <v>10</v>
      </c>
      <c r="J240" s="37">
        <v>185.97</v>
      </c>
      <c r="K240" s="36">
        <v>5579.1</v>
      </c>
    </row>
    <row r="241" spans="1:11" hidden="1" x14ac:dyDescent="0.25">
      <c r="A241" s="35" t="s">
        <v>114</v>
      </c>
      <c r="B241" s="30" t="s">
        <v>887</v>
      </c>
      <c r="C241" s="31" t="s">
        <v>224</v>
      </c>
      <c r="D241" s="32"/>
      <c r="E241" s="33" t="s">
        <v>888</v>
      </c>
      <c r="F241" s="32"/>
      <c r="G241" s="37"/>
      <c r="H241" s="34"/>
      <c r="I241" s="31"/>
      <c r="J241" s="37"/>
      <c r="K241" s="36">
        <v>308980.37</v>
      </c>
    </row>
    <row r="242" spans="1:11" hidden="1" x14ac:dyDescent="0.25">
      <c r="A242" s="35" t="s">
        <v>115</v>
      </c>
      <c r="B242" s="30" t="s">
        <v>889</v>
      </c>
      <c r="C242" s="31" t="s">
        <v>224</v>
      </c>
      <c r="D242" s="32"/>
      <c r="E242" s="33" t="s">
        <v>888</v>
      </c>
      <c r="F242" s="32"/>
      <c r="G242" s="37"/>
      <c r="H242" s="34"/>
      <c r="I242" s="31"/>
      <c r="J242" s="37"/>
      <c r="K242" s="36">
        <v>251010.97</v>
      </c>
    </row>
    <row r="243" spans="1:11" x14ac:dyDescent="0.25">
      <c r="A243" s="35" t="s">
        <v>124</v>
      </c>
      <c r="B243" s="30" t="s">
        <v>890</v>
      </c>
      <c r="C243" s="31" t="s">
        <v>224</v>
      </c>
      <c r="D243" s="32" t="s">
        <v>891</v>
      </c>
      <c r="E243" s="33" t="s">
        <v>892</v>
      </c>
      <c r="F243" s="32" t="s">
        <v>97</v>
      </c>
      <c r="G243" s="37">
        <v>100</v>
      </c>
      <c r="H243" s="34">
        <v>57.89</v>
      </c>
      <c r="I243" s="31" t="s">
        <v>10</v>
      </c>
      <c r="J243" s="37">
        <v>74.459999999999994</v>
      </c>
      <c r="K243" s="36">
        <v>7446</v>
      </c>
    </row>
    <row r="244" spans="1:11" x14ac:dyDescent="0.25">
      <c r="A244" s="35" t="s">
        <v>124</v>
      </c>
      <c r="B244" s="30" t="s">
        <v>893</v>
      </c>
      <c r="C244" s="31" t="s">
        <v>224</v>
      </c>
      <c r="D244" s="32" t="s">
        <v>894</v>
      </c>
      <c r="E244" s="33" t="s">
        <v>895</v>
      </c>
      <c r="F244" s="32" t="s">
        <v>97</v>
      </c>
      <c r="G244" s="37">
        <v>10</v>
      </c>
      <c r="H244" s="34">
        <v>1606.61</v>
      </c>
      <c r="I244" s="31" t="s">
        <v>10</v>
      </c>
      <c r="J244" s="37">
        <v>2066.42</v>
      </c>
      <c r="K244" s="36">
        <v>20664.2</v>
      </c>
    </row>
    <row r="245" spans="1:11" x14ac:dyDescent="0.25">
      <c r="A245" s="35" t="s">
        <v>124</v>
      </c>
      <c r="B245" s="30" t="s">
        <v>896</v>
      </c>
      <c r="C245" s="31" t="s">
        <v>224</v>
      </c>
      <c r="D245" s="32" t="s">
        <v>897</v>
      </c>
      <c r="E245" s="33" t="s">
        <v>898</v>
      </c>
      <c r="F245" s="32" t="s">
        <v>97</v>
      </c>
      <c r="G245" s="37">
        <v>30</v>
      </c>
      <c r="H245" s="34">
        <v>707.68</v>
      </c>
      <c r="I245" s="31" t="s">
        <v>10</v>
      </c>
      <c r="J245" s="37">
        <v>910.22</v>
      </c>
      <c r="K245" s="36">
        <v>27306.6</v>
      </c>
    </row>
    <row r="246" spans="1:11" x14ac:dyDescent="0.25">
      <c r="A246" s="35" t="s">
        <v>124</v>
      </c>
      <c r="B246" s="30" t="s">
        <v>899</v>
      </c>
      <c r="C246" s="31" t="s">
        <v>224</v>
      </c>
      <c r="D246" s="32" t="s">
        <v>900</v>
      </c>
      <c r="E246" s="33" t="s">
        <v>901</v>
      </c>
      <c r="F246" s="32" t="s">
        <v>99</v>
      </c>
      <c r="G246" s="37">
        <v>64</v>
      </c>
      <c r="H246" s="34">
        <v>331.54</v>
      </c>
      <c r="I246" s="31" t="s">
        <v>10</v>
      </c>
      <c r="J246" s="37">
        <v>426.43</v>
      </c>
      <c r="K246" s="36">
        <v>27291.52</v>
      </c>
    </row>
    <row r="247" spans="1:11" x14ac:dyDescent="0.25">
      <c r="A247" s="35" t="s">
        <v>124</v>
      </c>
      <c r="B247" s="30" t="s">
        <v>902</v>
      </c>
      <c r="C247" s="31" t="s">
        <v>224</v>
      </c>
      <c r="D247" s="32" t="s">
        <v>903</v>
      </c>
      <c r="E247" s="33" t="s">
        <v>904</v>
      </c>
      <c r="F247" s="32" t="s">
        <v>97</v>
      </c>
      <c r="G247" s="37">
        <v>10</v>
      </c>
      <c r="H247" s="34">
        <v>76.12</v>
      </c>
      <c r="I247" s="31" t="s">
        <v>10</v>
      </c>
      <c r="J247" s="37">
        <v>97.91</v>
      </c>
      <c r="K247" s="36">
        <v>979.1</v>
      </c>
    </row>
    <row r="248" spans="1:11" x14ac:dyDescent="0.25">
      <c r="A248" s="35" t="s">
        <v>124</v>
      </c>
      <c r="B248" s="30" t="s">
        <v>905</v>
      </c>
      <c r="C248" s="31" t="s">
        <v>224</v>
      </c>
      <c r="D248" s="32" t="s">
        <v>906</v>
      </c>
      <c r="E248" s="33" t="s">
        <v>907</v>
      </c>
      <c r="F248" s="32" t="s">
        <v>97</v>
      </c>
      <c r="G248" s="37">
        <v>10</v>
      </c>
      <c r="H248" s="34">
        <v>270.12</v>
      </c>
      <c r="I248" s="31" t="s">
        <v>10</v>
      </c>
      <c r="J248" s="37">
        <v>347.43</v>
      </c>
      <c r="K248" s="36">
        <v>3474.3</v>
      </c>
    </row>
    <row r="249" spans="1:11" x14ac:dyDescent="0.25">
      <c r="A249" s="35" t="s">
        <v>124</v>
      </c>
      <c r="B249" s="30" t="s">
        <v>908</v>
      </c>
      <c r="C249" s="31" t="s">
        <v>224</v>
      </c>
      <c r="D249" s="32" t="s">
        <v>909</v>
      </c>
      <c r="E249" s="33" t="s">
        <v>910</v>
      </c>
      <c r="F249" s="32" t="s">
        <v>97</v>
      </c>
      <c r="G249" s="37">
        <v>10</v>
      </c>
      <c r="H249" s="34">
        <v>74.209999999999994</v>
      </c>
      <c r="I249" s="31" t="s">
        <v>10</v>
      </c>
      <c r="J249" s="37">
        <v>95.45</v>
      </c>
      <c r="K249" s="36">
        <v>954.5</v>
      </c>
    </row>
    <row r="250" spans="1:11" x14ac:dyDescent="0.25">
      <c r="A250" s="35" t="s">
        <v>124</v>
      </c>
      <c r="B250" s="30" t="s">
        <v>911</v>
      </c>
      <c r="C250" s="31" t="s">
        <v>224</v>
      </c>
      <c r="D250" s="32" t="s">
        <v>912</v>
      </c>
      <c r="E250" s="33" t="s">
        <v>913</v>
      </c>
      <c r="F250" s="32" t="s">
        <v>97</v>
      </c>
      <c r="G250" s="37">
        <v>10</v>
      </c>
      <c r="H250" s="34">
        <v>283.91000000000003</v>
      </c>
      <c r="I250" s="31" t="s">
        <v>10</v>
      </c>
      <c r="J250" s="37">
        <v>365.17</v>
      </c>
      <c r="K250" s="36">
        <v>3651.7</v>
      </c>
    </row>
    <row r="251" spans="1:11" x14ac:dyDescent="0.25">
      <c r="A251" s="35" t="s">
        <v>124</v>
      </c>
      <c r="B251" s="30" t="s">
        <v>914</v>
      </c>
      <c r="C251" s="31" t="s">
        <v>224</v>
      </c>
      <c r="D251" s="32" t="s">
        <v>915</v>
      </c>
      <c r="E251" s="33" t="s">
        <v>916</v>
      </c>
      <c r="F251" s="32" t="s">
        <v>97</v>
      </c>
      <c r="G251" s="37">
        <v>5</v>
      </c>
      <c r="H251" s="34">
        <v>186.32</v>
      </c>
      <c r="I251" s="31" t="s">
        <v>10</v>
      </c>
      <c r="J251" s="37">
        <v>239.64</v>
      </c>
      <c r="K251" s="36">
        <v>1198.2</v>
      </c>
    </row>
    <row r="252" spans="1:11" x14ac:dyDescent="0.25">
      <c r="A252" s="35" t="s">
        <v>124</v>
      </c>
      <c r="B252" s="30" t="s">
        <v>917</v>
      </c>
      <c r="C252" s="31" t="s">
        <v>224</v>
      </c>
      <c r="D252" s="32" t="s">
        <v>918</v>
      </c>
      <c r="E252" s="33" t="s">
        <v>919</v>
      </c>
      <c r="F252" s="32" t="s">
        <v>97</v>
      </c>
      <c r="G252" s="37">
        <v>20</v>
      </c>
      <c r="H252" s="34">
        <v>921.48</v>
      </c>
      <c r="I252" s="31" t="s">
        <v>10</v>
      </c>
      <c r="J252" s="37">
        <v>1185.21</v>
      </c>
      <c r="K252" s="36">
        <v>23704.2</v>
      </c>
    </row>
    <row r="253" spans="1:11" x14ac:dyDescent="0.25">
      <c r="A253" s="35" t="s">
        <v>124</v>
      </c>
      <c r="B253" s="30" t="s">
        <v>920</v>
      </c>
      <c r="C253" s="31" t="s">
        <v>224</v>
      </c>
      <c r="D253" s="32" t="s">
        <v>921</v>
      </c>
      <c r="E253" s="33" t="s">
        <v>922</v>
      </c>
      <c r="F253" s="32" t="s">
        <v>97</v>
      </c>
      <c r="G253" s="37">
        <v>5</v>
      </c>
      <c r="H253" s="34">
        <v>1286.81</v>
      </c>
      <c r="I253" s="31" t="s">
        <v>10</v>
      </c>
      <c r="J253" s="37">
        <v>1655.1</v>
      </c>
      <c r="K253" s="36">
        <v>8275.5</v>
      </c>
    </row>
    <row r="254" spans="1:11" x14ac:dyDescent="0.25">
      <c r="A254" s="35" t="s">
        <v>124</v>
      </c>
      <c r="B254" s="30" t="s">
        <v>923</v>
      </c>
      <c r="C254" s="31" t="s">
        <v>224</v>
      </c>
      <c r="D254" s="32" t="s">
        <v>924</v>
      </c>
      <c r="E254" s="33" t="s">
        <v>925</v>
      </c>
      <c r="F254" s="32" t="s">
        <v>97</v>
      </c>
      <c r="G254" s="37">
        <v>7</v>
      </c>
      <c r="H254" s="34">
        <v>859.94</v>
      </c>
      <c r="I254" s="31" t="s">
        <v>10</v>
      </c>
      <c r="J254" s="37">
        <v>1106.05</v>
      </c>
      <c r="K254" s="36">
        <v>7742.35</v>
      </c>
    </row>
    <row r="255" spans="1:11" x14ac:dyDescent="0.25">
      <c r="A255" s="35" t="s">
        <v>124</v>
      </c>
      <c r="B255" s="30" t="s">
        <v>926</v>
      </c>
      <c r="C255" s="31" t="s">
        <v>224</v>
      </c>
      <c r="D255" s="32" t="s">
        <v>927</v>
      </c>
      <c r="E255" s="33" t="s">
        <v>928</v>
      </c>
      <c r="F255" s="32" t="s">
        <v>97</v>
      </c>
      <c r="G255" s="37">
        <v>10</v>
      </c>
      <c r="H255" s="34">
        <v>92.7</v>
      </c>
      <c r="I255" s="31" t="s">
        <v>10</v>
      </c>
      <c r="J255" s="37">
        <v>119.23</v>
      </c>
      <c r="K255" s="36">
        <v>1192.3</v>
      </c>
    </row>
    <row r="256" spans="1:11" x14ac:dyDescent="0.25">
      <c r="A256" s="35" t="s">
        <v>124</v>
      </c>
      <c r="B256" s="30" t="s">
        <v>929</v>
      </c>
      <c r="C256" s="31" t="s">
        <v>224</v>
      </c>
      <c r="D256" s="32" t="s">
        <v>930</v>
      </c>
      <c r="E256" s="33" t="s">
        <v>931</v>
      </c>
      <c r="F256" s="32" t="s">
        <v>97</v>
      </c>
      <c r="G256" s="37">
        <v>10</v>
      </c>
      <c r="H256" s="34">
        <v>83.32</v>
      </c>
      <c r="I256" s="31" t="s">
        <v>10</v>
      </c>
      <c r="J256" s="37">
        <v>107.17</v>
      </c>
      <c r="K256" s="36">
        <v>1071.7</v>
      </c>
    </row>
    <row r="257" spans="1:11" x14ac:dyDescent="0.25">
      <c r="A257" s="35" t="s">
        <v>124</v>
      </c>
      <c r="B257" s="30" t="s">
        <v>932</v>
      </c>
      <c r="C257" s="31" t="s">
        <v>224</v>
      </c>
      <c r="D257" s="32" t="s">
        <v>933</v>
      </c>
      <c r="E257" s="33" t="s">
        <v>934</v>
      </c>
      <c r="F257" s="32" t="s">
        <v>97</v>
      </c>
      <c r="G257" s="37">
        <v>100</v>
      </c>
      <c r="H257" s="34">
        <v>21.42</v>
      </c>
      <c r="I257" s="31" t="s">
        <v>10</v>
      </c>
      <c r="J257" s="37">
        <v>27.55</v>
      </c>
      <c r="K257" s="36">
        <v>2755</v>
      </c>
    </row>
    <row r="258" spans="1:11" x14ac:dyDescent="0.25">
      <c r="A258" s="35" t="s">
        <v>124</v>
      </c>
      <c r="B258" s="30" t="s">
        <v>935</v>
      </c>
      <c r="C258" s="31" t="s">
        <v>224</v>
      </c>
      <c r="D258" s="32" t="s">
        <v>936</v>
      </c>
      <c r="E258" s="33" t="s">
        <v>937</v>
      </c>
      <c r="F258" s="32" t="s">
        <v>97</v>
      </c>
      <c r="G258" s="37">
        <v>20</v>
      </c>
      <c r="H258" s="34">
        <v>709.57</v>
      </c>
      <c r="I258" s="31" t="s">
        <v>10</v>
      </c>
      <c r="J258" s="37">
        <v>912.65</v>
      </c>
      <c r="K258" s="36">
        <v>18253</v>
      </c>
    </row>
    <row r="259" spans="1:11" x14ac:dyDescent="0.25">
      <c r="A259" s="35" t="s">
        <v>124</v>
      </c>
      <c r="B259" s="30" t="s">
        <v>938</v>
      </c>
      <c r="C259" s="31" t="s">
        <v>224</v>
      </c>
      <c r="D259" s="32" t="s">
        <v>939</v>
      </c>
      <c r="E259" s="33" t="s">
        <v>940</v>
      </c>
      <c r="F259" s="32" t="s">
        <v>97</v>
      </c>
      <c r="G259" s="37">
        <v>50</v>
      </c>
      <c r="H259" s="34">
        <v>270.27</v>
      </c>
      <c r="I259" s="31" t="s">
        <v>10</v>
      </c>
      <c r="J259" s="37">
        <v>347.62</v>
      </c>
      <c r="K259" s="36">
        <v>17381</v>
      </c>
    </row>
    <row r="260" spans="1:11" x14ac:dyDescent="0.25">
      <c r="A260" s="35" t="s">
        <v>124</v>
      </c>
      <c r="B260" s="30" t="s">
        <v>941</v>
      </c>
      <c r="C260" s="31" t="s">
        <v>224</v>
      </c>
      <c r="D260" s="32" t="s">
        <v>942</v>
      </c>
      <c r="E260" s="33" t="s">
        <v>943</v>
      </c>
      <c r="F260" s="32" t="s">
        <v>97</v>
      </c>
      <c r="G260" s="37">
        <v>150</v>
      </c>
      <c r="H260" s="34">
        <v>73.03</v>
      </c>
      <c r="I260" s="31" t="s">
        <v>10</v>
      </c>
      <c r="J260" s="37">
        <v>93.93</v>
      </c>
      <c r="K260" s="36">
        <v>14089.5</v>
      </c>
    </row>
    <row r="261" spans="1:11" x14ac:dyDescent="0.25">
      <c r="A261" s="35" t="s">
        <v>124</v>
      </c>
      <c r="B261" s="30" t="s">
        <v>944</v>
      </c>
      <c r="C261" s="31" t="s">
        <v>224</v>
      </c>
      <c r="D261" s="32" t="s">
        <v>945</v>
      </c>
      <c r="E261" s="33" t="s">
        <v>946</v>
      </c>
      <c r="F261" s="32" t="s">
        <v>97</v>
      </c>
      <c r="G261" s="37">
        <v>20</v>
      </c>
      <c r="H261" s="34">
        <v>68.459999999999994</v>
      </c>
      <c r="I261" s="31" t="s">
        <v>10</v>
      </c>
      <c r="J261" s="37">
        <v>88.05</v>
      </c>
      <c r="K261" s="36">
        <v>1761</v>
      </c>
    </row>
    <row r="262" spans="1:11" x14ac:dyDescent="0.25">
      <c r="A262" s="35" t="s">
        <v>124</v>
      </c>
      <c r="B262" s="30" t="s">
        <v>947</v>
      </c>
      <c r="C262" s="31" t="s">
        <v>224</v>
      </c>
      <c r="D262" s="32" t="s">
        <v>948</v>
      </c>
      <c r="E262" s="33" t="s">
        <v>949</v>
      </c>
      <c r="F262" s="32" t="s">
        <v>97</v>
      </c>
      <c r="G262" s="37">
        <v>50</v>
      </c>
      <c r="H262" s="34">
        <v>480.27</v>
      </c>
      <c r="I262" s="31" t="s">
        <v>10</v>
      </c>
      <c r="J262" s="37">
        <v>617.72</v>
      </c>
      <c r="K262" s="36">
        <v>30886</v>
      </c>
    </row>
    <row r="263" spans="1:11" x14ac:dyDescent="0.25">
      <c r="A263" s="35" t="s">
        <v>124</v>
      </c>
      <c r="B263" s="30" t="s">
        <v>950</v>
      </c>
      <c r="C263" s="31" t="s">
        <v>224</v>
      </c>
      <c r="D263" s="32" t="s">
        <v>951</v>
      </c>
      <c r="E263" s="33" t="s">
        <v>952</v>
      </c>
      <c r="F263" s="32" t="s">
        <v>97</v>
      </c>
      <c r="G263" s="37">
        <v>25</v>
      </c>
      <c r="H263" s="34">
        <v>388.23</v>
      </c>
      <c r="I263" s="31" t="s">
        <v>10</v>
      </c>
      <c r="J263" s="37">
        <v>499.34</v>
      </c>
      <c r="K263" s="36">
        <v>12483.5</v>
      </c>
    </row>
    <row r="264" spans="1:11" ht="26.4" x14ac:dyDescent="0.25">
      <c r="A264" s="35" t="s">
        <v>124</v>
      </c>
      <c r="B264" s="30" t="s">
        <v>953</v>
      </c>
      <c r="C264" s="31" t="s">
        <v>127</v>
      </c>
      <c r="D264" s="32" t="s">
        <v>270</v>
      </c>
      <c r="E264" s="33" t="s">
        <v>271</v>
      </c>
      <c r="F264" s="32" t="s">
        <v>99</v>
      </c>
      <c r="G264" s="37">
        <v>20</v>
      </c>
      <c r="H264" s="34">
        <v>717.22</v>
      </c>
      <c r="I264" s="31" t="s">
        <v>10</v>
      </c>
      <c r="J264" s="37">
        <v>922.49</v>
      </c>
      <c r="K264" s="36">
        <v>18449.8</v>
      </c>
    </row>
    <row r="265" spans="1:11" hidden="1" x14ac:dyDescent="0.25">
      <c r="A265" s="35" t="s">
        <v>115</v>
      </c>
      <c r="B265" s="30" t="s">
        <v>954</v>
      </c>
      <c r="C265" s="31" t="s">
        <v>224</v>
      </c>
      <c r="D265" s="32"/>
      <c r="E265" s="33" t="s">
        <v>955</v>
      </c>
      <c r="F265" s="32"/>
      <c r="G265" s="37"/>
      <c r="H265" s="34"/>
      <c r="I265" s="31"/>
      <c r="J265" s="37"/>
      <c r="K265" s="36">
        <v>57969.4</v>
      </c>
    </row>
    <row r="266" spans="1:11" x14ac:dyDescent="0.25">
      <c r="A266" s="35" t="s">
        <v>124</v>
      </c>
      <c r="B266" s="30" t="s">
        <v>956</v>
      </c>
      <c r="C266" s="31" t="s">
        <v>224</v>
      </c>
      <c r="D266" s="32" t="s">
        <v>957</v>
      </c>
      <c r="E266" s="33" t="s">
        <v>958</v>
      </c>
      <c r="F266" s="32" t="s">
        <v>100</v>
      </c>
      <c r="G266" s="37">
        <v>50</v>
      </c>
      <c r="H266" s="34">
        <v>508.8</v>
      </c>
      <c r="I266" s="31" t="s">
        <v>10</v>
      </c>
      <c r="J266" s="37">
        <v>654.41999999999996</v>
      </c>
      <c r="K266" s="36">
        <v>32721</v>
      </c>
    </row>
    <row r="267" spans="1:11" x14ac:dyDescent="0.25">
      <c r="A267" s="35" t="s">
        <v>124</v>
      </c>
      <c r="B267" s="30" t="s">
        <v>959</v>
      </c>
      <c r="C267" s="31" t="s">
        <v>224</v>
      </c>
      <c r="D267" s="32" t="s">
        <v>960</v>
      </c>
      <c r="E267" s="33" t="s">
        <v>961</v>
      </c>
      <c r="F267" s="32" t="s">
        <v>97</v>
      </c>
      <c r="G267" s="37">
        <v>10</v>
      </c>
      <c r="H267" s="34">
        <v>1429.75</v>
      </c>
      <c r="I267" s="31" t="s">
        <v>10</v>
      </c>
      <c r="J267" s="37">
        <v>1838.94</v>
      </c>
      <c r="K267" s="36">
        <v>18389.400000000001</v>
      </c>
    </row>
    <row r="268" spans="1:11" x14ac:dyDescent="0.25">
      <c r="A268" s="35" t="s">
        <v>124</v>
      </c>
      <c r="B268" s="30" t="s">
        <v>962</v>
      </c>
      <c r="C268" s="31" t="s">
        <v>224</v>
      </c>
      <c r="D268" s="32" t="s">
        <v>963</v>
      </c>
      <c r="E268" s="33" t="s">
        <v>964</v>
      </c>
      <c r="F268" s="32" t="s">
        <v>97</v>
      </c>
      <c r="G268" s="37">
        <v>100</v>
      </c>
      <c r="H268" s="34">
        <v>53.33</v>
      </c>
      <c r="I268" s="31" t="s">
        <v>10</v>
      </c>
      <c r="J268" s="37">
        <v>68.59</v>
      </c>
      <c r="K268" s="36">
        <v>6859</v>
      </c>
    </row>
    <row r="269" spans="1:11" hidden="1" x14ac:dyDescent="0.25">
      <c r="A269" s="35" t="s">
        <v>114</v>
      </c>
      <c r="B269" s="30" t="s">
        <v>965</v>
      </c>
      <c r="C269" s="31" t="s">
        <v>224</v>
      </c>
      <c r="D269" s="32"/>
      <c r="E269" s="33" t="s">
        <v>966</v>
      </c>
      <c r="F269" s="32"/>
      <c r="G269" s="37"/>
      <c r="H269" s="34"/>
      <c r="I269" s="31"/>
      <c r="J269" s="37"/>
      <c r="K269" s="36">
        <v>58709.8</v>
      </c>
    </row>
    <row r="270" spans="1:11" hidden="1" x14ac:dyDescent="0.25">
      <c r="A270" s="35" t="s">
        <v>115</v>
      </c>
      <c r="B270" s="30" t="s">
        <v>967</v>
      </c>
      <c r="C270" s="31" t="s">
        <v>224</v>
      </c>
      <c r="D270" s="32"/>
      <c r="E270" s="33" t="s">
        <v>966</v>
      </c>
      <c r="F270" s="32"/>
      <c r="G270" s="37"/>
      <c r="H270" s="34"/>
      <c r="I270" s="31"/>
      <c r="J270" s="37"/>
      <c r="K270" s="36">
        <v>58709.8</v>
      </c>
    </row>
    <row r="271" spans="1:11" x14ac:dyDescent="0.25">
      <c r="A271" s="35" t="s">
        <v>124</v>
      </c>
      <c r="B271" s="30" t="s">
        <v>968</v>
      </c>
      <c r="C271" s="31" t="s">
        <v>224</v>
      </c>
      <c r="D271" s="32" t="s">
        <v>969</v>
      </c>
      <c r="E271" s="33" t="s">
        <v>970</v>
      </c>
      <c r="F271" s="32" t="s">
        <v>97</v>
      </c>
      <c r="G271" s="37">
        <v>20</v>
      </c>
      <c r="H271" s="34">
        <v>155.63999999999999</v>
      </c>
      <c r="I271" s="31" t="s">
        <v>10</v>
      </c>
      <c r="J271" s="37">
        <v>200.18</v>
      </c>
      <c r="K271" s="36">
        <v>4003.6</v>
      </c>
    </row>
    <row r="272" spans="1:11" x14ac:dyDescent="0.25">
      <c r="A272" s="35" t="s">
        <v>124</v>
      </c>
      <c r="B272" s="30" t="s">
        <v>971</v>
      </c>
      <c r="C272" s="31" t="s">
        <v>224</v>
      </c>
      <c r="D272" s="32" t="s">
        <v>972</v>
      </c>
      <c r="E272" s="33" t="s">
        <v>973</v>
      </c>
      <c r="F272" s="32" t="s">
        <v>100</v>
      </c>
      <c r="G272" s="37">
        <v>500</v>
      </c>
      <c r="H272" s="34">
        <v>39.700000000000003</v>
      </c>
      <c r="I272" s="31" t="s">
        <v>10</v>
      </c>
      <c r="J272" s="37">
        <v>51.06</v>
      </c>
      <c r="K272" s="36">
        <v>25530</v>
      </c>
    </row>
    <row r="273" spans="1:11" x14ac:dyDescent="0.25">
      <c r="A273" s="35" t="s">
        <v>124</v>
      </c>
      <c r="B273" s="30" t="s">
        <v>974</v>
      </c>
      <c r="C273" s="31" t="s">
        <v>224</v>
      </c>
      <c r="D273" s="32" t="s">
        <v>975</v>
      </c>
      <c r="E273" s="33" t="s">
        <v>976</v>
      </c>
      <c r="F273" s="32" t="s">
        <v>98</v>
      </c>
      <c r="G273" s="37">
        <v>10</v>
      </c>
      <c r="H273" s="34">
        <v>1193.1400000000001</v>
      </c>
      <c r="I273" s="31" t="s">
        <v>10</v>
      </c>
      <c r="J273" s="37">
        <v>1534.62</v>
      </c>
      <c r="K273" s="36">
        <v>15346.2</v>
      </c>
    </row>
    <row r="274" spans="1:11" x14ac:dyDescent="0.25">
      <c r="A274" s="35" t="s">
        <v>124</v>
      </c>
      <c r="B274" s="30" t="s">
        <v>977</v>
      </c>
      <c r="C274" s="31" t="s">
        <v>224</v>
      </c>
      <c r="D274" s="32" t="s">
        <v>978</v>
      </c>
      <c r="E274" s="33" t="s">
        <v>979</v>
      </c>
      <c r="F274" s="32" t="s">
        <v>100</v>
      </c>
      <c r="G274" s="37">
        <v>1000</v>
      </c>
      <c r="H274" s="34">
        <v>10.75</v>
      </c>
      <c r="I274" s="31" t="s">
        <v>10</v>
      </c>
      <c r="J274" s="37">
        <v>13.83</v>
      </c>
      <c r="K274" s="36">
        <v>13830</v>
      </c>
    </row>
    <row r="275" spans="1:11" x14ac:dyDescent="0.25">
      <c r="B275" s="30"/>
      <c r="C275" s="31"/>
      <c r="D275" s="32"/>
      <c r="E275" s="33"/>
      <c r="F275" s="32"/>
      <c r="G275" s="37"/>
      <c r="H275" s="34"/>
      <c r="I275" s="31"/>
      <c r="J275" s="37"/>
      <c r="K275" s="36"/>
    </row>
    <row r="276" spans="1:11" ht="6" customHeight="1" x14ac:dyDescent="0.25">
      <c r="B276" s="222"/>
      <c r="C276" s="223"/>
      <c r="D276" s="223"/>
      <c r="E276" s="223"/>
      <c r="F276" s="223"/>
      <c r="G276" s="223"/>
      <c r="H276" s="223"/>
      <c r="I276" s="223"/>
      <c r="J276" s="223"/>
      <c r="K276" s="224"/>
    </row>
    <row r="278" spans="1:11" x14ac:dyDescent="0.25">
      <c r="B278" s="38" t="s">
        <v>38</v>
      </c>
      <c r="K278" s="5"/>
    </row>
    <row r="279" spans="1:11" x14ac:dyDescent="0.25">
      <c r="B279" s="39" t="s">
        <v>39</v>
      </c>
      <c r="C279" s="40"/>
      <c r="D279" s="40"/>
      <c r="E279" s="40"/>
      <c r="F279" s="40"/>
      <c r="G279" s="40"/>
      <c r="H279" s="40"/>
      <c r="I279" s="40"/>
      <c r="J279" s="40"/>
      <c r="K279" s="41"/>
    </row>
    <row r="280" spans="1:11" x14ac:dyDescent="0.25">
      <c r="B280" s="39" t="s">
        <v>211</v>
      </c>
      <c r="C280" s="40"/>
      <c r="D280" s="40"/>
      <c r="E280" s="40"/>
      <c r="F280" s="40"/>
      <c r="G280" s="40"/>
      <c r="H280" s="40"/>
      <c r="I280" s="40"/>
      <c r="J280" s="40"/>
      <c r="K280" s="41"/>
    </row>
    <row r="281" spans="1:11" x14ac:dyDescent="0.25">
      <c r="B281" s="42"/>
      <c r="C281" s="43"/>
      <c r="D281" s="43"/>
      <c r="E281" s="43"/>
      <c r="F281" s="43"/>
      <c r="G281" s="43"/>
      <c r="H281" s="43"/>
      <c r="I281" s="43"/>
      <c r="J281" s="43"/>
      <c r="K281" s="44"/>
    </row>
    <row r="287" spans="1:11" ht="25.2" customHeight="1" x14ac:dyDescent="0.25">
      <c r="B287" s="194" t="str">
        <f>DADOS!$C$20</f>
        <v>SÃO DOMINGOS DO ARAGUAIA/PA</v>
      </c>
      <c r="C287" s="194"/>
      <c r="D287" s="194"/>
      <c r="F287" s="194"/>
      <c r="G287" s="194"/>
      <c r="H287" s="194"/>
      <c r="I287" s="194"/>
      <c r="J287" s="194"/>
    </row>
    <row r="288" spans="1:11" x14ac:dyDescent="0.25">
      <c r="B288" s="2" t="s">
        <v>40</v>
      </c>
      <c r="F288" s="3" t="s">
        <v>41</v>
      </c>
    </row>
    <row r="289" spans="2:9" x14ac:dyDescent="0.25">
      <c r="F289" s="2" t="s">
        <v>33</v>
      </c>
      <c r="G289" s="221" t="str">
        <f>DADOS!$C$17</f>
        <v>CLAUDIO EDUARDO BARBOSA CUNHA</v>
      </c>
      <c r="H289" s="221"/>
      <c r="I289" s="221"/>
    </row>
    <row r="290" spans="2:9" x14ac:dyDescent="0.25">
      <c r="B290" s="227">
        <f>DADOS!$C$7</f>
        <v>46216</v>
      </c>
      <c r="C290" s="227"/>
      <c r="D290" s="227"/>
      <c r="F290" s="2" t="s">
        <v>34</v>
      </c>
      <c r="G290" s="221">
        <f>DADOS!$C$18</f>
        <v>2618350774</v>
      </c>
      <c r="H290" s="221"/>
      <c r="I290" s="221"/>
    </row>
    <row r="291" spans="2:9" x14ac:dyDescent="0.25">
      <c r="B291" s="2" t="s">
        <v>42</v>
      </c>
      <c r="F291" s="2" t="s">
        <v>35</v>
      </c>
      <c r="G291" s="221" t="str">
        <f>DADOS!$C$19</f>
        <v>PA20261561605</v>
      </c>
      <c r="H291" s="221"/>
      <c r="I291" s="221"/>
    </row>
  </sheetData>
  <autoFilter ref="A11:K275" xr:uid="{26AD7D75-D11A-4B33-8AD0-6A96D56A02C5}">
    <filterColumn colId="0">
      <filters blank="1">
        <filter val="Serviço"/>
      </filters>
    </filterColumn>
  </autoFilter>
  <mergeCells count="12">
    <mergeCell ref="J2:K2"/>
    <mergeCell ref="E6:I6"/>
    <mergeCell ref="E9:I9"/>
    <mergeCell ref="G291:I291"/>
    <mergeCell ref="B276:K276"/>
    <mergeCell ref="B12:J12"/>
    <mergeCell ref="B287:D287"/>
    <mergeCell ref="F287:J287"/>
    <mergeCell ref="B290:D290"/>
    <mergeCell ref="G289:I289"/>
    <mergeCell ref="G290:I290"/>
    <mergeCell ref="B2:I2"/>
  </mergeCells>
  <phoneticPr fontId="10" type="noConversion"/>
  <conditionalFormatting sqref="B13:K275">
    <cfRule type="expression" dxfId="57" priority="66">
      <formula>$A13="Nível 4"</formula>
    </cfRule>
    <cfRule type="expression" dxfId="56" priority="67">
      <formula>$A13="Nível 3"</formula>
    </cfRule>
    <cfRule type="expression" dxfId="55" priority="68">
      <formula>$A13="Nível 2"</formula>
    </cfRule>
    <cfRule type="expression" dxfId="54" priority="69">
      <formula>$A13="Meta"</formula>
    </cfRule>
  </conditionalFormatting>
  <dataValidations count="1">
    <dataValidation type="list" showErrorMessage="1" errorTitle="Erro de Entrada" error="Selecione somente os itens da lista." promptTitle="Nível:" prompt="Selecione na lista o nível de itemização da Planilha." sqref="A13:A276" xr:uid="{A446B9BF-4270-47A1-9542-8368C5A964D7}">
      <formula1>"Meta,Nível 2,Nível 3,Nível 4,Serviço"</formula1>
      <formula2>0</formula2>
    </dataValidation>
  </dataValidations>
  <pageMargins left="0.70866141732283472" right="0.70866141732283472" top="0.74803149606299213" bottom="0.74803149606299213" header="0.31496062992125984" footer="0.31496062992125984"/>
  <pageSetup paperSize="9" scale="61" fitToHeight="0" orientation="landscape" r:id="rId1"/>
  <headerFooter>
    <oddHeader>&amp;C&amp;G</oddHeader>
    <oddFooter>&amp;R&amp;P/&amp;N</oddFooter>
  </headerFooter>
  <rowBreaks count="1" manualBreakCount="1">
    <brk id="242" min="1" max="10" man="1"/>
  </rowBreaks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55F82D-7B6C-4899-BCB0-B8E1FC1D8606}">
  <sheetPr>
    <pageSetUpPr fitToPage="1"/>
  </sheetPr>
  <dimension ref="A1:H283"/>
  <sheetViews>
    <sheetView showGridLines="0" view="pageBreakPreview" zoomScale="70" zoomScaleNormal="55" zoomScaleSheetLayoutView="70" workbookViewId="0">
      <pane ySplit="12" topLeftCell="A13" activePane="bottomLeft" state="frozen"/>
      <selection activeCell="A5" sqref="A5"/>
      <selection pane="bottomLeft" activeCell="D14" sqref="D13:E14"/>
    </sheetView>
  </sheetViews>
  <sheetFormatPr defaultColWidth="8.88671875" defaultRowHeight="13.2" x14ac:dyDescent="0.25"/>
  <cols>
    <col min="1" max="1" width="8.6640625" style="51" customWidth="1"/>
    <col min="2" max="2" width="12.6640625" style="3" customWidth="1"/>
    <col min="3" max="3" width="65.6640625" style="3" customWidth="1"/>
    <col min="4" max="4" width="10.6640625" style="3" customWidth="1"/>
    <col min="5" max="5" width="14.6640625" style="3" customWidth="1"/>
    <col min="6" max="6" width="29.6640625" style="3" customWidth="1"/>
    <col min="7" max="16384" width="8.88671875" style="3"/>
  </cols>
  <sheetData>
    <row r="1" spans="1:6" hidden="1" x14ac:dyDescent="0.25"/>
    <row r="2" spans="1:6" hidden="1" x14ac:dyDescent="0.25"/>
    <row r="3" spans="1:6" hidden="1" x14ac:dyDescent="0.25"/>
    <row r="4" spans="1:6" hidden="1" x14ac:dyDescent="0.25"/>
    <row r="5" spans="1:6" x14ac:dyDescent="0.25">
      <c r="A5" s="52"/>
      <c r="B5" s="174" t="s">
        <v>78</v>
      </c>
      <c r="C5" s="175"/>
      <c r="D5" s="175"/>
      <c r="E5" s="175"/>
      <c r="F5" s="175"/>
    </row>
    <row r="6" spans="1:6" x14ac:dyDescent="0.25">
      <c r="A6" s="52"/>
      <c r="B6" s="202" t="s">
        <v>47</v>
      </c>
      <c r="C6" s="202"/>
    </row>
    <row r="8" spans="1:6" x14ac:dyDescent="0.25">
      <c r="B8" s="201" t="s">
        <v>4</v>
      </c>
      <c r="C8" s="203"/>
      <c r="D8" s="233" t="s">
        <v>2</v>
      </c>
      <c r="E8" s="234"/>
      <c r="F8" s="13" t="s">
        <v>3</v>
      </c>
    </row>
    <row r="9" spans="1:6" x14ac:dyDescent="0.25">
      <c r="B9" s="219" t="str">
        <f>DADOS!C3</f>
        <v>REGISTRO DE PREÇO DE PEQUENOS REPAROS NOS PREDIOS DA SECRETARIA DE SAÚDE DE SÃO DOMINGOS DO ARAGUAIA</v>
      </c>
      <c r="C9" s="220"/>
      <c r="D9" s="235" t="str">
        <f>DADOS!C5</f>
        <v>SDA.2611</v>
      </c>
      <c r="E9" s="236"/>
      <c r="F9" s="20" t="str">
        <f>DADOS!C6</f>
        <v>A</v>
      </c>
    </row>
    <row r="11" spans="1:6" x14ac:dyDescent="0.25">
      <c r="A11" s="51" t="s">
        <v>32</v>
      </c>
      <c r="B11" s="50" t="s">
        <v>22</v>
      </c>
      <c r="C11" s="50" t="s">
        <v>25</v>
      </c>
      <c r="D11" s="50" t="s">
        <v>26</v>
      </c>
      <c r="E11" s="50" t="s">
        <v>27</v>
      </c>
      <c r="F11" s="50" t="s">
        <v>77</v>
      </c>
    </row>
    <row r="12" spans="1:6" ht="14.4" customHeight="1" x14ac:dyDescent="0.25">
      <c r="B12" s="237" t="str">
        <f>ORÇAMENTO!B12</f>
        <v>REGISTRO DE PREÇO DE PEQUENOS REPAROS NOS PREDIOS DA SECRETARIA DE SAÚDE DE SÃO DOMINGOS DO ARAGUAIA</v>
      </c>
      <c r="C12" s="238"/>
      <c r="D12" s="238"/>
      <c r="E12" s="238"/>
      <c r="F12" s="239"/>
    </row>
    <row r="13" spans="1:6" s="49" customFormat="1" x14ac:dyDescent="0.3">
      <c r="A13" s="111" t="str">
        <f>ORÇAMENTO!A13</f>
        <v>Meta</v>
      </c>
      <c r="B13" s="112" t="str">
        <f>ORÇAMENTO!$B13</f>
        <v>1.</v>
      </c>
      <c r="C13" s="80" t="str">
        <f>ORÇAMENTO!$E13</f>
        <v>SERVIÇOS PRELIMINÁRES</v>
      </c>
      <c r="D13" s="29"/>
      <c r="E13" s="113"/>
      <c r="F13" s="114"/>
    </row>
    <row r="14" spans="1:6" s="49" customFormat="1" x14ac:dyDescent="0.3">
      <c r="A14" s="111" t="str">
        <f>ORÇAMENTO!A14</f>
        <v>Nível 2</v>
      </c>
      <c r="B14" s="112" t="str">
        <f>ORÇAMENTO!$B14</f>
        <v>1.1.</v>
      </c>
      <c r="C14" s="80" t="str">
        <f>ORÇAMENTO!$E14</f>
        <v>SERVIÇOS PRELIMINÁRES</v>
      </c>
      <c r="D14" s="29"/>
      <c r="E14" s="113"/>
      <c r="F14" s="114"/>
    </row>
    <row r="15" spans="1:6" s="49" customFormat="1" x14ac:dyDescent="0.3">
      <c r="A15" s="111" t="str">
        <f>ORÇAMENTO!A15</f>
        <v>Serviço</v>
      </c>
      <c r="B15" s="112" t="str">
        <f>ORÇAMENTO!$B15</f>
        <v>1.1.1.</v>
      </c>
      <c r="C15" s="80" t="str">
        <f>ORÇAMENTO!$E15</f>
        <v>MOBILIZAÇÃO OU DESMOBILIZAÇÃO DE CANTEIRO DE OBRAS</v>
      </c>
      <c r="D15" s="29" t="str">
        <f>ORÇAMENTO!$F15</f>
        <v>UN</v>
      </c>
      <c r="E15" s="113">
        <f>ORÇAMENTO!$G15</f>
        <v>6</v>
      </c>
      <c r="F15" s="114" t="s">
        <v>980</v>
      </c>
    </row>
    <row r="16" spans="1:6" s="49" customFormat="1" x14ac:dyDescent="0.3">
      <c r="A16" s="111" t="str">
        <f>ORÇAMENTO!A16</f>
        <v>Serviço</v>
      </c>
      <c r="B16" s="112" t="str">
        <f>ORÇAMENTO!$B16</f>
        <v>1.1.2.</v>
      </c>
      <c r="C16" s="80" t="str">
        <f>ORÇAMENTO!$E16</f>
        <v>EXEECUÇÃO DE PROJETOS COMPLEMENTÁRES</v>
      </c>
      <c r="D16" s="29" t="str">
        <f>ORÇAMENTO!$F16</f>
        <v>M2</v>
      </c>
      <c r="E16" s="113">
        <f>ORÇAMENTO!$G16</f>
        <v>2000</v>
      </c>
      <c r="F16" s="114" t="s">
        <v>980</v>
      </c>
    </row>
    <row r="17" spans="1:6" s="49" customFormat="1" x14ac:dyDescent="0.3">
      <c r="A17" s="111" t="str">
        <f>ORÇAMENTO!A17</f>
        <v>Serviço</v>
      </c>
      <c r="B17" s="112" t="str">
        <f>ORÇAMENTO!$B17</f>
        <v>1.1.3.</v>
      </c>
      <c r="C17" s="80" t="str">
        <f>ORÇAMENTO!$E17</f>
        <v>ALUGUEL E MONTAGEM DE ANDAIME METÁLICO</v>
      </c>
      <c r="D17" s="29" t="str">
        <f>ORÇAMENTO!$F17</f>
        <v>M2/MÊS</v>
      </c>
      <c r="E17" s="113">
        <f>ORÇAMENTO!$G17</f>
        <v>150</v>
      </c>
      <c r="F17" s="114" t="s">
        <v>980</v>
      </c>
    </row>
    <row r="18" spans="1:6" s="49" customFormat="1" x14ac:dyDescent="0.3">
      <c r="A18" s="111" t="str">
        <f>ORÇAMENTO!A18</f>
        <v>Serviço</v>
      </c>
      <c r="B18" s="112" t="str">
        <f>ORÇAMENTO!$B18</f>
        <v>1.1.4.</v>
      </c>
      <c r="C18" s="80" t="str">
        <f>ORÇAMENTO!$E18</f>
        <v>BARRACÃO DE MADEIRA/ALMOXARIFADO</v>
      </c>
      <c r="D18" s="29" t="str">
        <f>ORÇAMENTO!$F18</f>
        <v>M2</v>
      </c>
      <c r="E18" s="113">
        <f>ORÇAMENTO!$G18</f>
        <v>18</v>
      </c>
      <c r="F18" s="114" t="s">
        <v>980</v>
      </c>
    </row>
    <row r="19" spans="1:6" s="49" customFormat="1" x14ac:dyDescent="0.3">
      <c r="A19" s="111" t="str">
        <f>ORÇAMENTO!A19</f>
        <v>Serviço</v>
      </c>
      <c r="B19" s="112" t="str">
        <f>ORÇAMENTO!$B19</f>
        <v>1.1.5.</v>
      </c>
      <c r="C19" s="80" t="str">
        <f>ORÇAMENTO!$E19</f>
        <v>LIMPEZA DO TERRENO</v>
      </c>
      <c r="D19" s="29" t="str">
        <f>ORÇAMENTO!$F19</f>
        <v>M2</v>
      </c>
      <c r="E19" s="113">
        <f>ORÇAMENTO!$G19</f>
        <v>1000</v>
      </c>
      <c r="F19" s="114" t="s">
        <v>980</v>
      </c>
    </row>
    <row r="20" spans="1:6" s="49" customFormat="1" x14ac:dyDescent="0.3">
      <c r="A20" s="111" t="str">
        <f>ORÇAMENTO!A20</f>
        <v>Serviço</v>
      </c>
      <c r="B20" s="112" t="str">
        <f>ORÇAMENTO!$B20</f>
        <v>1.1.6.</v>
      </c>
      <c r="C20" s="80" t="str">
        <f>ORÇAMENTO!$E20</f>
        <v>LOCAÇÃO DA OBRA A TRENA</v>
      </c>
      <c r="D20" s="29" t="str">
        <f>ORÇAMENTO!$F20</f>
        <v>M2</v>
      </c>
      <c r="E20" s="113">
        <f>ORÇAMENTO!$G20</f>
        <v>1000</v>
      </c>
      <c r="F20" s="114" t="s">
        <v>980</v>
      </c>
    </row>
    <row r="21" spans="1:6" s="49" customFormat="1" x14ac:dyDescent="0.3">
      <c r="A21" s="111" t="str">
        <f>ORÇAMENTO!A21</f>
        <v>Serviço</v>
      </c>
      <c r="B21" s="112" t="str">
        <f>ORÇAMENTO!$B21</f>
        <v>1.1.7.</v>
      </c>
      <c r="C21" s="80" t="str">
        <f>ORÇAMENTO!$E21</f>
        <v>PLACA DE OBRA EM LONA COM PLOTAGEM DE GRÁFICA</v>
      </c>
      <c r="D21" s="29" t="str">
        <f>ORÇAMENTO!$F21</f>
        <v>M2</v>
      </c>
      <c r="E21" s="113">
        <f>ORÇAMENTO!$G21</f>
        <v>36</v>
      </c>
      <c r="F21" s="114" t="s">
        <v>980</v>
      </c>
    </row>
    <row r="22" spans="1:6" s="49" customFormat="1" x14ac:dyDescent="0.3">
      <c r="A22" s="111" t="str">
        <f>ORÇAMENTO!A22</f>
        <v>Serviço</v>
      </c>
      <c r="B22" s="112" t="str">
        <f>ORÇAMENTO!$B22</f>
        <v>1.1.8.</v>
      </c>
      <c r="C22" s="80" t="str">
        <f>ORÇAMENTO!$E22</f>
        <v>TAPUME METÁLICO</v>
      </c>
      <c r="D22" s="29" t="str">
        <f>ORÇAMENTO!$F22</f>
        <v>M2</v>
      </c>
      <c r="E22" s="113">
        <f>ORÇAMENTO!$G22</f>
        <v>90</v>
      </c>
      <c r="F22" s="114" t="s">
        <v>980</v>
      </c>
    </row>
    <row r="23" spans="1:6" s="49" customFormat="1" x14ac:dyDescent="0.3">
      <c r="A23" s="111" t="str">
        <f>ORÇAMENTO!A23</f>
        <v>Nível 2</v>
      </c>
      <c r="B23" s="112" t="str">
        <f>ORÇAMENTO!$B23</f>
        <v>1.2.</v>
      </c>
      <c r="C23" s="80" t="str">
        <f>ORÇAMENTO!$E23</f>
        <v>DEMOLIÇÕES E RETIRADAS</v>
      </c>
      <c r="D23" s="29"/>
      <c r="E23" s="113"/>
      <c r="F23" s="114"/>
    </row>
    <row r="24" spans="1:6" s="49" customFormat="1" x14ac:dyDescent="0.3">
      <c r="A24" s="111" t="str">
        <f>ORÇAMENTO!A24</f>
        <v>Serviço</v>
      </c>
      <c r="B24" s="112" t="str">
        <f>ORÇAMENTO!$B24</f>
        <v>1.2.1.</v>
      </c>
      <c r="C24" s="80" t="str">
        <f>ORÇAMENTO!$E24</f>
        <v>APICOAMENTO DE REBOCO OU CIMENTADO</v>
      </c>
      <c r="D24" s="29" t="str">
        <f>ORÇAMENTO!$F24</f>
        <v>M2</v>
      </c>
      <c r="E24" s="113">
        <f>ORÇAMENTO!$G24</f>
        <v>2000</v>
      </c>
      <c r="F24" s="114" t="s">
        <v>980</v>
      </c>
    </row>
    <row r="25" spans="1:6" s="49" customFormat="1" x14ac:dyDescent="0.3">
      <c r="A25" s="111" t="str">
        <f>ORÇAMENTO!A25</f>
        <v>Serviço</v>
      </c>
      <c r="B25" s="112" t="str">
        <f>ORÇAMENTO!$B25</f>
        <v>1.2.2.</v>
      </c>
      <c r="C25" s="80" t="str">
        <f>ORÇAMENTO!$E25</f>
        <v>DEMOLIÇÃO DE CONCRETO ARMADO C/ MARTELETE</v>
      </c>
      <c r="D25" s="29" t="str">
        <f>ORÇAMENTO!$F25</f>
        <v>M3</v>
      </c>
      <c r="E25" s="113">
        <f>ORÇAMENTO!$G25</f>
        <v>25</v>
      </c>
      <c r="F25" s="114" t="s">
        <v>980</v>
      </c>
    </row>
    <row r="26" spans="1:6" s="49" customFormat="1" x14ac:dyDescent="0.3">
      <c r="A26" s="111" t="str">
        <f>ORÇAMENTO!A26</f>
        <v>Serviço</v>
      </c>
      <c r="B26" s="112" t="str">
        <f>ORÇAMENTO!$B26</f>
        <v>1.2.3.</v>
      </c>
      <c r="C26" s="80" t="str">
        <f>ORÇAMENTO!$E26</f>
        <v>DEMOLIÇÃO MANUAL DE ALVENARIA DE TIJOLO</v>
      </c>
      <c r="D26" s="29" t="str">
        <f>ORÇAMENTO!$F26</f>
        <v>M3</v>
      </c>
      <c r="E26" s="113">
        <f>ORÇAMENTO!$G26</f>
        <v>225</v>
      </c>
      <c r="F26" s="114" t="s">
        <v>980</v>
      </c>
    </row>
    <row r="27" spans="1:6" s="49" customFormat="1" x14ac:dyDescent="0.3">
      <c r="A27" s="111" t="str">
        <f>ORÇAMENTO!A27</f>
        <v>Serviço</v>
      </c>
      <c r="B27" s="112" t="str">
        <f>ORÇAMENTO!$B27</f>
        <v>1.2.4.</v>
      </c>
      <c r="C27" s="80" t="str">
        <f>ORÇAMENTO!$E27</f>
        <v>DEMOLIÇÃO MANUAL DE CONCRETO SIMPLES</v>
      </c>
      <c r="D27" s="29" t="str">
        <f>ORÇAMENTO!$F27</f>
        <v>M3</v>
      </c>
      <c r="E27" s="113">
        <f>ORÇAMENTO!$G27</f>
        <v>50</v>
      </c>
      <c r="F27" s="114" t="s">
        <v>980</v>
      </c>
    </row>
    <row r="28" spans="1:6" s="49" customFormat="1" x14ac:dyDescent="0.3">
      <c r="A28" s="111" t="str">
        <f>ORÇAMENTO!A28</f>
        <v>Serviço</v>
      </c>
      <c r="B28" s="112" t="str">
        <f>ORÇAMENTO!$B28</f>
        <v>1.2.5.</v>
      </c>
      <c r="C28" s="80" t="str">
        <f>ORÇAMENTO!$E28</f>
        <v>RETIRADA DE ENTULHO C/ EQUIPAMENTO DISTANCIA ATE 5K</v>
      </c>
      <c r="D28" s="29" t="str">
        <f>ORÇAMENTO!$F28</f>
        <v>M3</v>
      </c>
      <c r="E28" s="113">
        <f>ORÇAMENTO!$G28</f>
        <v>300</v>
      </c>
      <c r="F28" s="114" t="s">
        <v>980</v>
      </c>
    </row>
    <row r="29" spans="1:6" s="49" customFormat="1" x14ac:dyDescent="0.3">
      <c r="A29" s="111" t="str">
        <f>ORÇAMENTO!A29</f>
        <v>Serviço</v>
      </c>
      <c r="B29" s="112" t="str">
        <f>ORÇAMENTO!$B29</f>
        <v>1.2.6.</v>
      </c>
      <c r="C29" s="80" t="str">
        <f>ORÇAMENTO!$E29</f>
        <v>RETIRADA DE ESQUADRIA METÁLICA</v>
      </c>
      <c r="D29" s="29" t="str">
        <f>ORÇAMENTO!$F29</f>
        <v>M2</v>
      </c>
      <c r="E29" s="113">
        <f>ORÇAMENTO!$G29</f>
        <v>90</v>
      </c>
      <c r="F29" s="114" t="s">
        <v>980</v>
      </c>
    </row>
    <row r="30" spans="1:6" s="49" customFormat="1" x14ac:dyDescent="0.3">
      <c r="A30" s="111" t="str">
        <f>ORÇAMENTO!A30</f>
        <v>Serviço</v>
      </c>
      <c r="B30" s="112" t="str">
        <f>ORÇAMENTO!$B30</f>
        <v>1.2.7.</v>
      </c>
      <c r="C30" s="80" t="str">
        <f>ORÇAMENTO!$E30</f>
        <v>RETIRADA DE FORRO DE GESSO (INCL. BARROTEAMENTO)</v>
      </c>
      <c r="D30" s="29" t="str">
        <f>ORÇAMENTO!$F30</f>
        <v>M2</v>
      </c>
      <c r="E30" s="113">
        <f>ORÇAMENTO!$G30</f>
        <v>250</v>
      </c>
      <c r="F30" s="114" t="s">
        <v>980</v>
      </c>
    </row>
    <row r="31" spans="1:6" s="49" customFormat="1" x14ac:dyDescent="0.3">
      <c r="A31" s="111" t="str">
        <f>ORÇAMENTO!A31</f>
        <v>Serviço</v>
      </c>
      <c r="B31" s="112" t="str">
        <f>ORÇAMENTO!$B31</f>
        <v>1.2.8.</v>
      </c>
      <c r="C31" s="80" t="str">
        <f>ORÇAMENTO!$E31</f>
        <v>RETIRADA DE FORRO EM PVC, INCL. BARROTEAMENTO</v>
      </c>
      <c r="D31" s="29" t="str">
        <f>ORÇAMENTO!$F31</f>
        <v>M2</v>
      </c>
      <c r="E31" s="113">
        <f>ORÇAMENTO!$G31</f>
        <v>250</v>
      </c>
      <c r="F31" s="114" t="s">
        <v>980</v>
      </c>
    </row>
    <row r="32" spans="1:6" s="49" customFormat="1" x14ac:dyDescent="0.3">
      <c r="A32" s="111" t="str">
        <f>ORÇAMENTO!A32</f>
        <v>Serviço</v>
      </c>
      <c r="B32" s="112" t="str">
        <f>ORÇAMENTO!$B32</f>
        <v>1.2.9.</v>
      </c>
      <c r="C32" s="80" t="str">
        <f>ORÇAMENTO!$E32</f>
        <v>RETIRADA DE GRADE DE FERRO</v>
      </c>
      <c r="D32" s="29" t="str">
        <f>ORÇAMENTO!$F32</f>
        <v>M2</v>
      </c>
      <c r="E32" s="113">
        <f>ORÇAMENTO!$G32</f>
        <v>250</v>
      </c>
      <c r="F32" s="114" t="s">
        <v>980</v>
      </c>
    </row>
    <row r="33" spans="1:6" s="49" customFormat="1" x14ac:dyDescent="0.3">
      <c r="A33" s="111" t="str">
        <f>ORÇAMENTO!A33</f>
        <v>Serviço</v>
      </c>
      <c r="B33" s="112" t="str">
        <f>ORÇAMENTO!$B33</f>
        <v>1.2.10.</v>
      </c>
      <c r="C33" s="80" t="str">
        <f>ORÇAMENTO!$E33</f>
        <v>RETIRADA DE LOUÇA SANITÁRIA</v>
      </c>
      <c r="D33" s="29" t="str">
        <f>ORÇAMENTO!$F33</f>
        <v>UN</v>
      </c>
      <c r="E33" s="113">
        <f>ORÇAMENTO!$G33</f>
        <v>50</v>
      </c>
      <c r="F33" s="114" t="s">
        <v>980</v>
      </c>
    </row>
    <row r="34" spans="1:6" s="49" customFormat="1" x14ac:dyDescent="0.3">
      <c r="A34" s="111" t="str">
        <f>ORÇAMENTO!A34</f>
        <v>Serviço</v>
      </c>
      <c r="B34" s="112" t="str">
        <f>ORÇAMENTO!$B34</f>
        <v>1.2.11.</v>
      </c>
      <c r="C34" s="80" t="str">
        <f>ORÇAMENTO!$E34</f>
        <v>RETIRADA DE LUMINÁRIAS</v>
      </c>
      <c r="D34" s="29" t="str">
        <f>ORÇAMENTO!$F34</f>
        <v>UN</v>
      </c>
      <c r="E34" s="113">
        <f>ORÇAMENTO!$G34</f>
        <v>50</v>
      </c>
      <c r="F34" s="114" t="s">
        <v>980</v>
      </c>
    </row>
    <row r="35" spans="1:6" s="49" customFormat="1" x14ac:dyDescent="0.3">
      <c r="A35" s="111" t="str">
        <f>ORÇAMENTO!A35</f>
        <v>Serviço</v>
      </c>
      <c r="B35" s="112" t="str">
        <f>ORÇAMENTO!$B35</f>
        <v>1.2.12.</v>
      </c>
      <c r="C35" s="80" t="str">
        <f>ORÇAMENTO!$E35</f>
        <v>RETIRADA DE PONTO DE ÁGUA/ESGOTO</v>
      </c>
      <c r="D35" s="29" t="str">
        <f>ORÇAMENTO!$F35</f>
        <v>PT</v>
      </c>
      <c r="E35" s="113">
        <f>ORÇAMENTO!$G35</f>
        <v>50</v>
      </c>
      <c r="F35" s="114" t="s">
        <v>980</v>
      </c>
    </row>
    <row r="36" spans="1:6" s="49" customFormat="1" x14ac:dyDescent="0.3">
      <c r="A36" s="111" t="str">
        <f>ORÇAMENTO!A36</f>
        <v>Serviço</v>
      </c>
      <c r="B36" s="112" t="str">
        <f>ORÇAMENTO!$B36</f>
        <v>1.2.13.</v>
      </c>
      <c r="C36" s="80" t="str">
        <f>ORÇAMENTO!$E36</f>
        <v>RETIRADA DE PONTO ELÉTRICO</v>
      </c>
      <c r="D36" s="29" t="str">
        <f>ORÇAMENTO!$F36</f>
        <v>PT</v>
      </c>
      <c r="E36" s="113">
        <f>ORÇAMENTO!$G36</f>
        <v>50</v>
      </c>
      <c r="F36" s="114" t="s">
        <v>980</v>
      </c>
    </row>
    <row r="37" spans="1:6" s="49" customFormat="1" x14ac:dyDescent="0.3">
      <c r="A37" s="111" t="str">
        <f>ORÇAMENTO!A37</f>
        <v>Serviço</v>
      </c>
      <c r="B37" s="112" t="str">
        <f>ORÇAMENTO!$B37</f>
        <v>1.2.14.</v>
      </c>
      <c r="C37" s="80" t="str">
        <f>ORÇAMENTO!$E37</f>
        <v>RETIRADA DE REBOCO OU EMBOÇO</v>
      </c>
      <c r="D37" s="29" t="str">
        <f>ORÇAMENTO!$F37</f>
        <v>M2</v>
      </c>
      <c r="E37" s="113">
        <f>ORÇAMENTO!$G37</f>
        <v>450</v>
      </c>
      <c r="F37" s="114" t="s">
        <v>980</v>
      </c>
    </row>
    <row r="38" spans="1:6" s="49" customFormat="1" x14ac:dyDescent="0.3">
      <c r="A38" s="111" t="str">
        <f>ORÇAMENTO!A38</f>
        <v>Serviço</v>
      </c>
      <c r="B38" s="112" t="str">
        <f>ORÇAMENTO!$B38</f>
        <v>1.2.15.</v>
      </c>
      <c r="C38" s="80" t="str">
        <f>ORÇAMENTO!$E38</f>
        <v>RETIRADA DE REVESTIMENTO CERÂMICO</v>
      </c>
      <c r="D38" s="29" t="str">
        <f>ORÇAMENTO!$F38</f>
        <v>M2</v>
      </c>
      <c r="E38" s="113">
        <f>ORÇAMENTO!$G38</f>
        <v>450</v>
      </c>
      <c r="F38" s="114" t="s">
        <v>980</v>
      </c>
    </row>
    <row r="39" spans="1:6" s="49" customFormat="1" x14ac:dyDescent="0.3">
      <c r="A39" s="111" t="str">
        <f>ORÇAMENTO!A39</f>
        <v>Serviço</v>
      </c>
      <c r="B39" s="112" t="str">
        <f>ORÇAMENTO!$B39</f>
        <v>1.2.16.</v>
      </c>
      <c r="C39" s="80" t="str">
        <f>ORÇAMENTO!$E39</f>
        <v>RETIRADA DE TELHAS DE BARRO</v>
      </c>
      <c r="D39" s="29" t="str">
        <f>ORÇAMENTO!$F39</f>
        <v>M2</v>
      </c>
      <c r="E39" s="113">
        <f>ORÇAMENTO!$G39</f>
        <v>1000</v>
      </c>
      <c r="F39" s="114" t="s">
        <v>980</v>
      </c>
    </row>
    <row r="40" spans="1:6" s="49" customFormat="1" x14ac:dyDescent="0.3">
      <c r="A40" s="111" t="str">
        <f>ORÇAMENTO!A40</f>
        <v>Nível 2</v>
      </c>
      <c r="B40" s="112" t="str">
        <f>ORÇAMENTO!$B40</f>
        <v>1.3.</v>
      </c>
      <c r="C40" s="80" t="str">
        <f>ORÇAMENTO!$E40</f>
        <v>MOVIMENTO DE TERRA</v>
      </c>
      <c r="D40" s="29"/>
      <c r="E40" s="113"/>
      <c r="F40" s="114"/>
    </row>
    <row r="41" spans="1:6" s="49" customFormat="1" x14ac:dyDescent="0.3">
      <c r="A41" s="111" t="str">
        <f>ORÇAMENTO!A41</f>
        <v>Serviço</v>
      </c>
      <c r="B41" s="112" t="str">
        <f>ORÇAMENTO!$B41</f>
        <v>1.3.1.</v>
      </c>
      <c r="C41" s="80" t="str">
        <f>ORÇAMENTO!$E41</f>
        <v>ESCAVAÇÃO MANUAL DE ATE 1.50M DE PROFUNDIDADE</v>
      </c>
      <c r="D41" s="29" t="str">
        <f>ORÇAMENTO!$F41</f>
        <v>M3</v>
      </c>
      <c r="E41" s="113">
        <f>ORÇAMENTO!$G41</f>
        <v>100</v>
      </c>
      <c r="F41" s="114" t="s">
        <v>980</v>
      </c>
    </row>
    <row r="42" spans="1:6" s="49" customFormat="1" x14ac:dyDescent="0.3">
      <c r="A42" s="111" t="str">
        <f>ORÇAMENTO!A42</f>
        <v>Serviço</v>
      </c>
      <c r="B42" s="112" t="str">
        <f>ORÇAMENTO!$B42</f>
        <v>1.3.2.</v>
      </c>
      <c r="C42" s="80" t="str">
        <f>ORÇAMENTO!$E42</f>
        <v>REATERRO COMPACTADO</v>
      </c>
      <c r="D42" s="29" t="str">
        <f>ORÇAMENTO!$F42</f>
        <v>M3</v>
      </c>
      <c r="E42" s="113">
        <f>ORÇAMENTO!$G42</f>
        <v>250</v>
      </c>
      <c r="F42" s="114" t="s">
        <v>980</v>
      </c>
    </row>
    <row r="43" spans="1:6" s="49" customFormat="1" x14ac:dyDescent="0.3">
      <c r="A43" s="111" t="str">
        <f>ORÇAMENTO!A43</f>
        <v>Meta</v>
      </c>
      <c r="B43" s="112" t="str">
        <f>ORÇAMENTO!$B43</f>
        <v>2.</v>
      </c>
      <c r="C43" s="80" t="str">
        <f>ORÇAMENTO!$E43</f>
        <v>ESTRUTURA</v>
      </c>
      <c r="D43" s="29"/>
      <c r="E43" s="113"/>
      <c r="F43" s="114"/>
    </row>
    <row r="44" spans="1:6" s="49" customFormat="1" x14ac:dyDescent="0.3">
      <c r="A44" s="111" t="str">
        <f>ORÇAMENTO!A44</f>
        <v>Nível 2</v>
      </c>
      <c r="B44" s="112" t="str">
        <f>ORÇAMENTO!$B44</f>
        <v>2.1.</v>
      </c>
      <c r="C44" s="80" t="str">
        <f>ORÇAMENTO!$E44</f>
        <v>FUNDAÇÕES</v>
      </c>
      <c r="D44" s="29"/>
      <c r="E44" s="113"/>
      <c r="F44" s="114"/>
    </row>
    <row r="45" spans="1:6" s="49" customFormat="1" ht="26.4" x14ac:dyDescent="0.3">
      <c r="A45" s="111" t="str">
        <f>ORÇAMENTO!A45</f>
        <v>Serviço</v>
      </c>
      <c r="B45" s="112" t="str">
        <f>ORÇAMENTO!$B45</f>
        <v>2.1.1.</v>
      </c>
      <c r="C45" s="80" t="str">
        <f>ORÇAMENTO!$E45</f>
        <v>EXECUÇÃO DE SAPATA EM CONCRETO ARMADO FCK-30, INCLUSIVE IMPERMEABILIZAÇÃO COM MASSA ASFÉLTICA</v>
      </c>
      <c r="D45" s="29" t="str">
        <f>ORÇAMENTO!$F45</f>
        <v>M3</v>
      </c>
      <c r="E45" s="113">
        <f>ORÇAMENTO!$G45</f>
        <v>20</v>
      </c>
      <c r="F45" s="114" t="s">
        <v>980</v>
      </c>
    </row>
    <row r="46" spans="1:6" s="49" customFormat="1" ht="26.4" x14ac:dyDescent="0.3">
      <c r="A46" s="111" t="str">
        <f>ORÇAMENTO!A46</f>
        <v>Serviço</v>
      </c>
      <c r="B46" s="112" t="str">
        <f>ORÇAMENTO!$B46</f>
        <v>2.1.2.</v>
      </c>
      <c r="C46" s="80" t="str">
        <f>ORÇAMENTO!$E46</f>
        <v>EXECUÇÃO DE VIGA BALDRAME EM CONCRETO ARMADO FCK-30, INCLUSIVE IMPERMEABILIZAÇÃO  COM MASSA ASFÉLTICA</v>
      </c>
      <c r="D46" s="29" t="str">
        <f>ORÇAMENTO!$F46</f>
        <v>M3</v>
      </c>
      <c r="E46" s="113">
        <f>ORÇAMENTO!$G46</f>
        <v>4.5</v>
      </c>
      <c r="F46" s="114" t="s">
        <v>980</v>
      </c>
    </row>
    <row r="47" spans="1:6" s="49" customFormat="1" ht="26.4" x14ac:dyDescent="0.3">
      <c r="A47" s="111" t="str">
        <f>ORÇAMENTO!A47</f>
        <v>Serviço</v>
      </c>
      <c r="B47" s="112" t="str">
        <f>ORÇAMENTO!$B47</f>
        <v>2.1.3.</v>
      </c>
      <c r="C47" s="80" t="str">
        <f>ORÇAMENTO!$E47</f>
        <v>BALDRAME EM CONCRETO SIMPLES COM SEIXO INCLUSIVE FORMA MADEIRA BRANCA</v>
      </c>
      <c r="D47" s="29" t="str">
        <f>ORÇAMENTO!$F47</f>
        <v>M3</v>
      </c>
      <c r="E47" s="113">
        <f>ORÇAMENTO!$G47</f>
        <v>4.5</v>
      </c>
      <c r="F47" s="114" t="s">
        <v>980</v>
      </c>
    </row>
    <row r="48" spans="1:6" s="49" customFormat="1" x14ac:dyDescent="0.3">
      <c r="A48" s="111" t="str">
        <f>ORÇAMENTO!A48</f>
        <v>Serviço</v>
      </c>
      <c r="B48" s="112" t="str">
        <f>ORÇAMENTO!$B48</f>
        <v>2.1.4.</v>
      </c>
      <c r="C48" s="80" t="str">
        <f>ORÇAMENTO!$E48</f>
        <v>LASTRO DE CONCRETO MAGRO C/ SEIXO</v>
      </c>
      <c r="D48" s="29" t="str">
        <f>ORÇAMENTO!$F48</f>
        <v>M3</v>
      </c>
      <c r="E48" s="113">
        <f>ORÇAMENTO!$G48</f>
        <v>12.5</v>
      </c>
      <c r="F48" s="114" t="s">
        <v>980</v>
      </c>
    </row>
    <row r="49" spans="1:6" s="49" customFormat="1" x14ac:dyDescent="0.3">
      <c r="A49" s="111" t="str">
        <f>ORÇAMENTO!A49</f>
        <v>Nível 2</v>
      </c>
      <c r="B49" s="112" t="str">
        <f>ORÇAMENTO!$B49</f>
        <v>2.2.</v>
      </c>
      <c r="C49" s="80" t="str">
        <f>ORÇAMENTO!$E49</f>
        <v>CONCRETO</v>
      </c>
      <c r="D49" s="29"/>
      <c r="E49" s="113"/>
      <c r="F49" s="114"/>
    </row>
    <row r="50" spans="1:6" s="49" customFormat="1" x14ac:dyDescent="0.3">
      <c r="A50" s="111" t="str">
        <f>ORÇAMENTO!A50</f>
        <v>Serviço</v>
      </c>
      <c r="B50" s="112" t="str">
        <f>ORÇAMENTO!$B50</f>
        <v>2.2.1.</v>
      </c>
      <c r="C50" s="80" t="str">
        <f>ORÇAMENTO!$E50</f>
        <v>EXECUÇÃO DE VIGA FCK25 DE CINTAMENTO EM PÉ DIREITO SIMPLES</v>
      </c>
      <c r="D50" s="29" t="str">
        <f>ORÇAMENTO!$F50</f>
        <v>M3</v>
      </c>
      <c r="E50" s="113">
        <f>ORÇAMENTO!$G50</f>
        <v>4.5</v>
      </c>
      <c r="F50" s="114" t="s">
        <v>980</v>
      </c>
    </row>
    <row r="51" spans="1:6" s="49" customFormat="1" ht="26.4" x14ac:dyDescent="0.3">
      <c r="A51" s="111" t="str">
        <f>ORÇAMENTO!A51</f>
        <v>Serviço</v>
      </c>
      <c r="B51" s="112" t="str">
        <f>ORÇAMENTO!$B51</f>
        <v>2.2.2.</v>
      </c>
      <c r="C51" s="80" t="str">
        <f>ORÇAMENTO!$E51</f>
        <v>CONCRETO ARMADO FCK=25MPA COM FORMA APARENTE - 1 REAPROVEITAMENTO</v>
      </c>
      <c r="D51" s="29" t="str">
        <f>ORÇAMENTO!$F51</f>
        <v>M3</v>
      </c>
      <c r="E51" s="113">
        <f>ORÇAMENTO!$G51</f>
        <v>10</v>
      </c>
      <c r="F51" s="114" t="s">
        <v>980</v>
      </c>
    </row>
    <row r="52" spans="1:6" s="49" customFormat="1" ht="26.4" x14ac:dyDescent="0.3">
      <c r="A52" s="111" t="str">
        <f>ORÇAMENTO!A52</f>
        <v>Serviço</v>
      </c>
      <c r="B52" s="112" t="str">
        <f>ORÇAMENTO!$B52</f>
        <v>2.2.3.</v>
      </c>
      <c r="C52" s="80" t="str">
        <f>ORÇAMENTO!$E52</f>
        <v>CONCRETO USINADO BOMBEADO DE 30MPA (INCL. LANÇAMENTO E ADENSAMENTO)</v>
      </c>
      <c r="D52" s="29" t="str">
        <f>ORÇAMENTO!$F52</f>
        <v>M3</v>
      </c>
      <c r="E52" s="113">
        <f>ORÇAMENTO!$G52</f>
        <v>10</v>
      </c>
      <c r="F52" s="114" t="s">
        <v>980</v>
      </c>
    </row>
    <row r="53" spans="1:6" s="49" customFormat="1" x14ac:dyDescent="0.3">
      <c r="A53" s="111" t="str">
        <f>ORÇAMENTO!A53</f>
        <v>Serviço</v>
      </c>
      <c r="B53" s="112" t="str">
        <f>ORÇAMENTO!$B53</f>
        <v>2.2.4.</v>
      </c>
      <c r="C53" s="80" t="str">
        <f>ORÇAMENTO!$E53</f>
        <v>LAJE PRÉ-MOLDADA E=12CM (INCL. CAPEAMENTO) - UNIDIRECIONAL</v>
      </c>
      <c r="D53" s="29" t="str">
        <f>ORÇAMENTO!$F53</f>
        <v>M2</v>
      </c>
      <c r="E53" s="113">
        <f>ORÇAMENTO!$G53</f>
        <v>250</v>
      </c>
      <c r="F53" s="114" t="s">
        <v>980</v>
      </c>
    </row>
    <row r="54" spans="1:6" s="49" customFormat="1" x14ac:dyDescent="0.3">
      <c r="A54" s="111" t="str">
        <f>ORÇAMENTO!A54</f>
        <v>Nível 2</v>
      </c>
      <c r="B54" s="112" t="str">
        <f>ORÇAMENTO!$B54</f>
        <v>2.3.</v>
      </c>
      <c r="C54" s="80" t="str">
        <f>ORÇAMENTO!$E54</f>
        <v>FORMA/ARMAÇÃO/CIMBRAMENTO</v>
      </c>
      <c r="D54" s="29"/>
      <c r="E54" s="113"/>
      <c r="F54" s="114"/>
    </row>
    <row r="55" spans="1:6" s="49" customFormat="1" x14ac:dyDescent="0.3">
      <c r="A55" s="111" t="str">
        <f>ORÇAMENTO!A55</f>
        <v>Serviço</v>
      </c>
      <c r="B55" s="112" t="str">
        <f>ORÇAMENTO!$B55</f>
        <v>2.3.1.</v>
      </c>
      <c r="C55" s="80" t="str">
        <f>ORÇAMENTO!$E55</f>
        <v>ARMAÇÃO P/ CONCRETO</v>
      </c>
      <c r="D55" s="29" t="str">
        <f>ORÇAMENTO!$F55</f>
        <v>KG</v>
      </c>
      <c r="E55" s="113">
        <f>ORÇAMENTO!$G55</f>
        <v>1000</v>
      </c>
      <c r="F55" s="114" t="s">
        <v>980</v>
      </c>
    </row>
    <row r="56" spans="1:6" s="49" customFormat="1" x14ac:dyDescent="0.3">
      <c r="A56" s="111" t="str">
        <f>ORÇAMENTO!A56</f>
        <v>Serviço</v>
      </c>
      <c r="B56" s="112" t="str">
        <f>ORÇAMENTO!$B56</f>
        <v>2.3.2.</v>
      </c>
      <c r="C56" s="80" t="str">
        <f>ORÇAMENTO!$E56</f>
        <v>CIMBRAMENTO METÁLICO COM ALTURA ATÉ 3,50M</v>
      </c>
      <c r="D56" s="29" t="str">
        <f>ORÇAMENTO!$F56</f>
        <v>M2</v>
      </c>
      <c r="E56" s="113">
        <f>ORÇAMENTO!$G56</f>
        <v>125</v>
      </c>
      <c r="F56" s="114" t="s">
        <v>980</v>
      </c>
    </row>
    <row r="57" spans="1:6" s="49" customFormat="1" ht="39.6" x14ac:dyDescent="0.3">
      <c r="A57" s="111" t="str">
        <f>ORÇAMENTO!A57</f>
        <v>Serviço</v>
      </c>
      <c r="B57" s="112" t="str">
        <f>ORÇAMENTO!$B57</f>
        <v>2.3.3.</v>
      </c>
      <c r="C57" s="80" t="str">
        <f>ORÇAMENTO!$E57</f>
        <v>FORMAS PARA CONCRETO EM CHAPA DE MADEIRA COMPENSADA RESINADA
E=15MM(REAP 2X) - INCL. DESFORMA</v>
      </c>
      <c r="D57" s="29" t="str">
        <f>ORÇAMENTO!$F57</f>
        <v>M2</v>
      </c>
      <c r="E57" s="113">
        <f>ORÇAMENTO!$G57</f>
        <v>125</v>
      </c>
      <c r="F57" s="114" t="s">
        <v>980</v>
      </c>
    </row>
    <row r="58" spans="1:6" s="49" customFormat="1" x14ac:dyDescent="0.3">
      <c r="A58" s="111" t="str">
        <f>ORÇAMENTO!A58</f>
        <v>Nível 2</v>
      </c>
      <c r="B58" s="112" t="str">
        <f>ORÇAMENTO!$B58</f>
        <v>2.4.</v>
      </c>
      <c r="C58" s="80" t="str">
        <f>ORÇAMENTO!$E58</f>
        <v>PILARES</v>
      </c>
      <c r="D58" s="29"/>
      <c r="E58" s="113"/>
      <c r="F58" s="114"/>
    </row>
    <row r="59" spans="1:6" s="49" customFormat="1" x14ac:dyDescent="0.3">
      <c r="A59" s="111" t="str">
        <f>ORÇAMENTO!A59</f>
        <v>Serviço</v>
      </c>
      <c r="B59" s="112" t="str">
        <f>ORÇAMENTO!$B59</f>
        <v>2.4.1.</v>
      </c>
      <c r="C59" s="80" t="str">
        <f>ORÇAMENTO!$E59</f>
        <v>EXECUÇÃO DE PILARES EM CONCRETO ARMADO FCK-25</v>
      </c>
      <c r="D59" s="29" t="str">
        <f>ORÇAMENTO!$F59</f>
        <v>M3</v>
      </c>
      <c r="E59" s="113">
        <f>ORÇAMENTO!$G59</f>
        <v>2.7</v>
      </c>
      <c r="F59" s="114" t="s">
        <v>980</v>
      </c>
    </row>
    <row r="60" spans="1:6" s="49" customFormat="1" x14ac:dyDescent="0.3">
      <c r="A60" s="111" t="str">
        <f>ORÇAMENTO!A60</f>
        <v>Serviço</v>
      </c>
      <c r="B60" s="112" t="str">
        <f>ORÇAMENTO!$B60</f>
        <v>2.4.2.</v>
      </c>
      <c r="C60" s="80" t="str">
        <f>ORÇAMENTO!$E60</f>
        <v>PILAR EM MAD. DE LEI 4"X4"(INCL.BL.CONC.CICLÓPICO)</v>
      </c>
      <c r="D60" s="29" t="str">
        <f>ORÇAMENTO!$F60</f>
        <v>UN</v>
      </c>
      <c r="E60" s="113">
        <f>ORÇAMENTO!$G60</f>
        <v>10</v>
      </c>
      <c r="F60" s="114" t="s">
        <v>980</v>
      </c>
    </row>
    <row r="61" spans="1:6" s="49" customFormat="1" x14ac:dyDescent="0.3">
      <c r="A61" s="111" t="str">
        <f>ORÇAMENTO!A61</f>
        <v>Meta</v>
      </c>
      <c r="B61" s="112" t="str">
        <f>ORÇAMENTO!$B61</f>
        <v>3.</v>
      </c>
      <c r="C61" s="80" t="str">
        <f>ORÇAMENTO!$E61</f>
        <v>PAREDES E PAINÉIS</v>
      </c>
      <c r="D61" s="29"/>
      <c r="E61" s="113"/>
      <c r="F61" s="114"/>
    </row>
    <row r="62" spans="1:6" s="49" customFormat="1" x14ac:dyDescent="0.3">
      <c r="A62" s="111" t="str">
        <f>ORÇAMENTO!A62</f>
        <v>Nível 2</v>
      </c>
      <c r="B62" s="112" t="str">
        <f>ORÇAMENTO!$B62</f>
        <v>3.1.</v>
      </c>
      <c r="C62" s="80" t="str">
        <f>ORÇAMENTO!$E62</f>
        <v>PAREDES E PAINÉIS</v>
      </c>
      <c r="D62" s="29"/>
      <c r="E62" s="113"/>
      <c r="F62" s="114"/>
    </row>
    <row r="63" spans="1:6" s="49" customFormat="1" x14ac:dyDescent="0.3">
      <c r="A63" s="111" t="str">
        <f>ORÇAMENTO!A63</f>
        <v>Serviço</v>
      </c>
      <c r="B63" s="112" t="str">
        <f>ORÇAMENTO!$B63</f>
        <v>3.1.1.</v>
      </c>
      <c r="C63" s="80" t="str">
        <f>ORÇAMENTO!$E63</f>
        <v>DIVISÓRIA DE MDF C/ LAMINADO</v>
      </c>
      <c r="D63" s="29" t="str">
        <f>ORÇAMENTO!$F63</f>
        <v>M2</v>
      </c>
      <c r="E63" s="113">
        <f>ORÇAMENTO!$G63</f>
        <v>50</v>
      </c>
      <c r="F63" s="114" t="s">
        <v>980</v>
      </c>
    </row>
    <row r="64" spans="1:6" s="49" customFormat="1" x14ac:dyDescent="0.3">
      <c r="A64" s="111" t="str">
        <f>ORÇAMENTO!A64</f>
        <v>Serviço</v>
      </c>
      <c r="B64" s="112" t="str">
        <f>ORÇAMENTO!$B64</f>
        <v>3.1.2.</v>
      </c>
      <c r="C64" s="80" t="str">
        <f>ORÇAMENTO!$E64</f>
        <v>DIVISÓRIA EM GESSO ACARTONADO E= 7CM</v>
      </c>
      <c r="D64" s="29" t="str">
        <f>ORÇAMENTO!$F64</f>
        <v>M2</v>
      </c>
      <c r="E64" s="113">
        <f>ORÇAMENTO!$G64</f>
        <v>150</v>
      </c>
      <c r="F64" s="114" t="s">
        <v>980</v>
      </c>
    </row>
    <row r="65" spans="1:6" s="49" customFormat="1" x14ac:dyDescent="0.3">
      <c r="A65" s="111" t="str">
        <f>ORÇAMENTO!A65</f>
        <v>Serviço</v>
      </c>
      <c r="B65" s="112" t="str">
        <f>ORÇAMENTO!$B65</f>
        <v>3.1.3.</v>
      </c>
      <c r="C65" s="80" t="str">
        <f>ORÇAMENTO!$E65</f>
        <v>DIVISÓRIA EM GRANITO CINZA - INCL. FERRAG. DE FIXAÇÃO</v>
      </c>
      <c r="D65" s="29" t="str">
        <f>ORÇAMENTO!$F65</f>
        <v>M2</v>
      </c>
      <c r="E65" s="113">
        <f>ORÇAMENTO!$G65</f>
        <v>15</v>
      </c>
      <c r="F65" s="114" t="s">
        <v>980</v>
      </c>
    </row>
    <row r="66" spans="1:6" s="49" customFormat="1" x14ac:dyDescent="0.3">
      <c r="A66" s="111" t="str">
        <f>ORÇAMENTO!A66</f>
        <v>Serviço</v>
      </c>
      <c r="B66" s="112" t="str">
        <f>ORÇAMENTO!$B66</f>
        <v>3.1.4.</v>
      </c>
      <c r="C66" s="80" t="str">
        <f>ORÇAMENTO!$E66</f>
        <v>DIVISÓRIA NAVAL PERFIL EM AÇO/MIOLO CELULAR</v>
      </c>
      <c r="D66" s="29" t="str">
        <f>ORÇAMENTO!$F66</f>
        <v>M2</v>
      </c>
      <c r="E66" s="113">
        <f>ORÇAMENTO!$G66</f>
        <v>200</v>
      </c>
      <c r="F66" s="114" t="s">
        <v>980</v>
      </c>
    </row>
    <row r="67" spans="1:6" s="49" customFormat="1" x14ac:dyDescent="0.3">
      <c r="A67" s="111" t="str">
        <f>ORÇAMENTO!A67</f>
        <v>Serviço</v>
      </c>
      <c r="B67" s="112" t="str">
        <f>ORÇAMENTO!$B67</f>
        <v>3.1.5.</v>
      </c>
      <c r="C67" s="80" t="str">
        <f>ORÇAMENTO!$E67</f>
        <v>PAINEL EM ACM - ESTRUTURADO (FACHADAS)</v>
      </c>
      <c r="D67" s="29" t="str">
        <f>ORÇAMENTO!$F67</f>
        <v>M2</v>
      </c>
      <c r="E67" s="113">
        <f>ORÇAMENTO!$G67</f>
        <v>50</v>
      </c>
      <c r="F67" s="114" t="s">
        <v>980</v>
      </c>
    </row>
    <row r="68" spans="1:6" s="49" customFormat="1" x14ac:dyDescent="0.3">
      <c r="A68" s="111" t="str">
        <f>ORÇAMENTO!A68</f>
        <v>Meta</v>
      </c>
      <c r="B68" s="112" t="str">
        <f>ORÇAMENTO!$B68</f>
        <v>4.</v>
      </c>
      <c r="C68" s="80" t="str">
        <f>ORÇAMENTO!$E68</f>
        <v>COBERTURA</v>
      </c>
      <c r="D68" s="29"/>
      <c r="E68" s="113"/>
      <c r="F68" s="114"/>
    </row>
    <row r="69" spans="1:6" s="49" customFormat="1" x14ac:dyDescent="0.3">
      <c r="A69" s="111" t="str">
        <f>ORÇAMENTO!A69</f>
        <v>Nível 2</v>
      </c>
      <c r="B69" s="112" t="str">
        <f>ORÇAMENTO!$B69</f>
        <v>4.1.</v>
      </c>
      <c r="C69" s="80" t="str">
        <f>ORÇAMENTO!$E69</f>
        <v>ESTRUTURA</v>
      </c>
      <c r="D69" s="29"/>
      <c r="E69" s="113"/>
      <c r="F69" s="114"/>
    </row>
    <row r="70" spans="1:6" s="49" customFormat="1" x14ac:dyDescent="0.3">
      <c r="A70" s="111" t="str">
        <f>ORÇAMENTO!A70</f>
        <v>Serviço</v>
      </c>
      <c r="B70" s="112" t="str">
        <f>ORÇAMENTO!$B70</f>
        <v>4.1.1.</v>
      </c>
      <c r="C70" s="80" t="str">
        <f>ORÇAMENTO!$E70</f>
        <v>ENCAIBRAMENTO E RIPAMENTO</v>
      </c>
      <c r="D70" s="29" t="str">
        <f>ORÇAMENTO!$F70</f>
        <v>M2</v>
      </c>
      <c r="E70" s="113">
        <f>ORÇAMENTO!$G70</f>
        <v>300</v>
      </c>
      <c r="F70" s="114" t="s">
        <v>980</v>
      </c>
    </row>
    <row r="71" spans="1:6" s="49" customFormat="1" ht="26.4" x14ac:dyDescent="0.3">
      <c r="A71" s="111" t="str">
        <f>ORÇAMENTO!A71</f>
        <v>Serviço</v>
      </c>
      <c r="B71" s="112" t="str">
        <f>ORÇAMENTO!$B71</f>
        <v>4.1.2.</v>
      </c>
      <c r="C71" s="80" t="str">
        <f>ORÇAMENTO!$E71</f>
        <v>ESTRUTURA METÁLICA P/ COBERTURA - (INCL. PINTURA ANTI-CORROSIVA)</v>
      </c>
      <c r="D71" s="29" t="str">
        <f>ORÇAMENTO!$F71</f>
        <v>KG</v>
      </c>
      <c r="E71" s="113">
        <f>ORÇAMENTO!$G71</f>
        <v>1000</v>
      </c>
      <c r="F71" s="114" t="s">
        <v>980</v>
      </c>
    </row>
    <row r="72" spans="1:6" s="49" customFormat="1" x14ac:dyDescent="0.3">
      <c r="A72" s="111" t="str">
        <f>ORÇAMENTO!A72</f>
        <v>Serviço</v>
      </c>
      <c r="B72" s="112" t="str">
        <f>ORÇAMENTO!$B72</f>
        <v>4.1.3.</v>
      </c>
      <c r="C72" s="80" t="str">
        <f>ORÇAMENTO!$E72</f>
        <v>TESOURA EM MAD. DE LEI P/ VAO DE  6.0M</v>
      </c>
      <c r="D72" s="29" t="str">
        <f>ORÇAMENTO!$F72</f>
        <v>UN</v>
      </c>
      <c r="E72" s="113">
        <f>ORÇAMENTO!$G72</f>
        <v>5</v>
      </c>
      <c r="F72" s="114" t="s">
        <v>980</v>
      </c>
    </row>
    <row r="73" spans="1:6" s="49" customFormat="1" x14ac:dyDescent="0.3">
      <c r="A73" s="111" t="str">
        <f>ORÇAMENTO!A73</f>
        <v>Serviço</v>
      </c>
      <c r="B73" s="112" t="str">
        <f>ORÇAMENTO!$B73</f>
        <v>4.1.4.</v>
      </c>
      <c r="C73" s="80" t="str">
        <f>ORÇAMENTO!$E73</f>
        <v>COBERTURA - TELHA DE BARRO PAULISTA OU PLANATEX</v>
      </c>
      <c r="D73" s="29" t="str">
        <f>ORÇAMENTO!$F73</f>
        <v>M2</v>
      </c>
      <c r="E73" s="113">
        <f>ORÇAMENTO!$G73</f>
        <v>500</v>
      </c>
      <c r="F73" s="114" t="s">
        <v>980</v>
      </c>
    </row>
    <row r="74" spans="1:6" s="49" customFormat="1" x14ac:dyDescent="0.3">
      <c r="A74" s="111" t="str">
        <f>ORÇAMENTO!A74</f>
        <v>Serviço</v>
      </c>
      <c r="B74" s="112" t="str">
        <f>ORÇAMENTO!$B74</f>
        <v>4.1.5.</v>
      </c>
      <c r="C74" s="80" t="str">
        <f>ORÇAMENTO!$E74</f>
        <v>COBERTURA - TELHA DE FIBROCIMENTO E=4MM</v>
      </c>
      <c r="D74" s="29" t="str">
        <f>ORÇAMENTO!$F74</f>
        <v>M2</v>
      </c>
      <c r="E74" s="113">
        <f>ORÇAMENTO!$G74</f>
        <v>250</v>
      </c>
      <c r="F74" s="114" t="s">
        <v>980</v>
      </c>
    </row>
    <row r="75" spans="1:6" s="49" customFormat="1" x14ac:dyDescent="0.3">
      <c r="A75" s="111" t="str">
        <f>ORÇAMENTO!A75</f>
        <v>Serviço</v>
      </c>
      <c r="B75" s="112" t="str">
        <f>ORÇAMENTO!$B75</f>
        <v>4.1.6.</v>
      </c>
      <c r="C75" s="80" t="str">
        <f>ORÇAMENTO!$E75</f>
        <v>COBERTURA - TELHA EM AÇO GALVANIZADO E=0,5MM</v>
      </c>
      <c r="D75" s="29" t="str">
        <f>ORÇAMENTO!$F75</f>
        <v>M2</v>
      </c>
      <c r="E75" s="113">
        <f>ORÇAMENTO!$G75</f>
        <v>100</v>
      </c>
      <c r="F75" s="114" t="s">
        <v>980</v>
      </c>
    </row>
    <row r="76" spans="1:6" s="49" customFormat="1" ht="26.4" x14ac:dyDescent="0.3">
      <c r="A76" s="111" t="str">
        <f>ORÇAMENTO!A76</f>
        <v>Serviço</v>
      </c>
      <c r="B76" s="112" t="str">
        <f>ORÇAMENTO!$B76</f>
        <v>4.1.7.</v>
      </c>
      <c r="C76" s="80" t="str">
        <f>ORÇAMENTO!$E76</f>
        <v>COBERTURA -TELHA TERMOACÚSTICA E=30MM CHAPA FILME COM
ISOLAMENTOPOLIISOCIANURATO (PIR)</v>
      </c>
      <c r="D76" s="29" t="str">
        <f>ORÇAMENTO!$F76</f>
        <v>M2</v>
      </c>
      <c r="E76" s="113">
        <f>ORÇAMENTO!$G76</f>
        <v>500</v>
      </c>
      <c r="F76" s="114" t="s">
        <v>980</v>
      </c>
    </row>
    <row r="77" spans="1:6" s="49" customFormat="1" x14ac:dyDescent="0.3">
      <c r="A77" s="111" t="str">
        <f>ORÇAMENTO!A77</f>
        <v>Nível 2</v>
      </c>
      <c r="B77" s="112" t="str">
        <f>ORÇAMENTO!$B77</f>
        <v>4.2.</v>
      </c>
      <c r="C77" s="80" t="str">
        <f>ORÇAMENTO!$E77</f>
        <v>CALHAS/CUMEEIRAS</v>
      </c>
      <c r="D77" s="29"/>
      <c r="E77" s="113"/>
      <c r="F77" s="114"/>
    </row>
    <row r="78" spans="1:6" s="49" customFormat="1" x14ac:dyDescent="0.3">
      <c r="A78" s="111" t="str">
        <f>ORÇAMENTO!A78</f>
        <v>Serviço</v>
      </c>
      <c r="B78" s="112" t="str">
        <f>ORÇAMENTO!$B78</f>
        <v>4.2.1.</v>
      </c>
      <c r="C78" s="80" t="str">
        <f>ORÇAMENTO!$E78</f>
        <v>CALHA EM CHAPA GALVANIZADA</v>
      </c>
      <c r="D78" s="29" t="str">
        <f>ORÇAMENTO!$F78</f>
        <v>M</v>
      </c>
      <c r="E78" s="113">
        <f>ORÇAMENTO!$G78</f>
        <v>200</v>
      </c>
      <c r="F78" s="114" t="s">
        <v>980</v>
      </c>
    </row>
    <row r="79" spans="1:6" s="49" customFormat="1" x14ac:dyDescent="0.3">
      <c r="A79" s="111" t="str">
        <f>ORÇAMENTO!A79</f>
        <v>Serviço</v>
      </c>
      <c r="B79" s="112" t="str">
        <f>ORÇAMENTO!$B79</f>
        <v>4.2.2.</v>
      </c>
      <c r="C79" s="80" t="str">
        <f>ORÇAMENTO!$E79</f>
        <v>CUMEEIRA DE BARRO</v>
      </c>
      <c r="D79" s="29" t="str">
        <f>ORÇAMENTO!$F79</f>
        <v>M</v>
      </c>
      <c r="E79" s="113">
        <f>ORÇAMENTO!$G79</f>
        <v>500</v>
      </c>
      <c r="F79" s="114" t="s">
        <v>980</v>
      </c>
    </row>
    <row r="80" spans="1:6" s="49" customFormat="1" x14ac:dyDescent="0.3">
      <c r="A80" s="111" t="str">
        <f>ORÇAMENTO!A80</f>
        <v>Serviço</v>
      </c>
      <c r="B80" s="112" t="str">
        <f>ORÇAMENTO!$B80</f>
        <v>4.2.3.</v>
      </c>
      <c r="C80" s="80" t="str">
        <f>ORÇAMENTO!$E80</f>
        <v>CUMEEIRA EM AÇO GALVANIZADO</v>
      </c>
      <c r="D80" s="29" t="str">
        <f>ORÇAMENTO!$F80</f>
        <v>M</v>
      </c>
      <c r="E80" s="113">
        <f>ORÇAMENTO!$G80</f>
        <v>250</v>
      </c>
      <c r="F80" s="114" t="s">
        <v>980</v>
      </c>
    </row>
    <row r="81" spans="1:6" s="49" customFormat="1" x14ac:dyDescent="0.3">
      <c r="A81" s="111" t="str">
        <f>ORÇAMENTO!A81</f>
        <v>Serviço</v>
      </c>
      <c r="B81" s="112" t="str">
        <f>ORÇAMENTO!$B81</f>
        <v>4.2.4.</v>
      </c>
      <c r="C81" s="80" t="str">
        <f>ORÇAMENTO!$E81</f>
        <v>ENCALIÇAMENTO DE TELHA CERAMICA (BEIRAL E CUMIEIRA)</v>
      </c>
      <c r="D81" s="29" t="str">
        <f>ORÇAMENTO!$F81</f>
        <v>M</v>
      </c>
      <c r="E81" s="113">
        <f>ORÇAMENTO!$G81</f>
        <v>1000</v>
      </c>
      <c r="F81" s="114" t="s">
        <v>980</v>
      </c>
    </row>
    <row r="82" spans="1:6" s="49" customFormat="1" x14ac:dyDescent="0.3">
      <c r="A82" s="111" t="str">
        <f>ORÇAMENTO!A82</f>
        <v>Serviço</v>
      </c>
      <c r="B82" s="112" t="str">
        <f>ORÇAMENTO!$B82</f>
        <v>4.2.5.</v>
      </c>
      <c r="C82" s="80" t="str">
        <f>ORÇAMENTO!$E82</f>
        <v>RINCÃO EM CHAPA GALVANIZADA - L=1,0M</v>
      </c>
      <c r="D82" s="29" t="str">
        <f>ORÇAMENTO!$F82</f>
        <v>M</v>
      </c>
      <c r="E82" s="113">
        <f>ORÇAMENTO!$G82</f>
        <v>250</v>
      </c>
      <c r="F82" s="114" t="s">
        <v>980</v>
      </c>
    </row>
    <row r="83" spans="1:6" s="49" customFormat="1" x14ac:dyDescent="0.3">
      <c r="A83" s="111" t="str">
        <f>ORÇAMENTO!A83</f>
        <v>Meta</v>
      </c>
      <c r="B83" s="112" t="str">
        <f>ORÇAMENTO!$B83</f>
        <v>5.</v>
      </c>
      <c r="C83" s="80" t="str">
        <f>ORÇAMENTO!$E83</f>
        <v>IMPERMEABILIZAÇÕES/TRATAMENTOS</v>
      </c>
      <c r="D83" s="29"/>
      <c r="E83" s="113"/>
      <c r="F83" s="114"/>
    </row>
    <row r="84" spans="1:6" s="49" customFormat="1" x14ac:dyDescent="0.3">
      <c r="A84" s="111" t="str">
        <f>ORÇAMENTO!A84</f>
        <v>Nível 2</v>
      </c>
      <c r="B84" s="112" t="str">
        <f>ORÇAMENTO!$B84</f>
        <v>5.1.</v>
      </c>
      <c r="C84" s="80" t="str">
        <f>ORÇAMENTO!$E84</f>
        <v>IMPERMEABILIZAÇÕES/TRATAMENTOS</v>
      </c>
      <c r="D84" s="29"/>
      <c r="E84" s="113"/>
      <c r="F84" s="114"/>
    </row>
    <row r="85" spans="1:6" s="49" customFormat="1" ht="26.4" x14ac:dyDescent="0.3">
      <c r="A85" s="111" t="str">
        <f>ORÇAMENTO!A85</f>
        <v>Serviço</v>
      </c>
      <c r="B85" s="112" t="str">
        <f>ORÇAMENTO!$B85</f>
        <v>5.1.1.</v>
      </c>
      <c r="C85" s="80" t="str">
        <f>ORÇAMENTO!$E85</f>
        <v>IMPERMEABILIZAÇÃO ASFÁLTICA PARA CONCRETO E ALVENARIA (3 DEMÃOS)</v>
      </c>
      <c r="D85" s="29" t="str">
        <f>ORÇAMENTO!$F85</f>
        <v>M2</v>
      </c>
      <c r="E85" s="113">
        <f>ORÇAMENTO!$G85</f>
        <v>500</v>
      </c>
      <c r="F85" s="114" t="s">
        <v>980</v>
      </c>
    </row>
    <row r="86" spans="1:6" s="49" customFormat="1" x14ac:dyDescent="0.3">
      <c r="A86" s="111" t="str">
        <f>ORÇAMENTO!A86</f>
        <v>Serviço</v>
      </c>
      <c r="B86" s="112" t="str">
        <f>ORÇAMENTO!$B86</f>
        <v>5.1.2.</v>
      </c>
      <c r="C86" s="80" t="str">
        <f>ORÇAMENTO!$E86</f>
        <v>REBOCO IMPERMEABILIZANTE</v>
      </c>
      <c r="D86" s="29" t="str">
        <f>ORÇAMENTO!$F86</f>
        <v>M2</v>
      </c>
      <c r="E86" s="113">
        <f>ORÇAMENTO!$G86</f>
        <v>250</v>
      </c>
      <c r="F86" s="114" t="s">
        <v>980</v>
      </c>
    </row>
    <row r="87" spans="1:6" s="49" customFormat="1" x14ac:dyDescent="0.3">
      <c r="A87" s="111" t="str">
        <f>ORÇAMENTO!A87</f>
        <v>Meta</v>
      </c>
      <c r="B87" s="112" t="str">
        <f>ORÇAMENTO!$B87</f>
        <v>6.</v>
      </c>
      <c r="C87" s="80" t="str">
        <f>ORÇAMENTO!$E87</f>
        <v>ESQUADRIAS</v>
      </c>
      <c r="D87" s="29"/>
      <c r="E87" s="113"/>
      <c r="F87" s="114"/>
    </row>
    <row r="88" spans="1:6" s="49" customFormat="1" x14ac:dyDescent="0.3">
      <c r="A88" s="111" t="str">
        <f>ORÇAMENTO!A88</f>
        <v>Nível 2</v>
      </c>
      <c r="B88" s="112" t="str">
        <f>ORÇAMENTO!$B88</f>
        <v>6.1.</v>
      </c>
      <c r="C88" s="80" t="str">
        <f>ORÇAMENTO!$E88</f>
        <v>MADEIRA</v>
      </c>
      <c r="D88" s="29"/>
      <c r="E88" s="113"/>
      <c r="F88" s="114"/>
    </row>
    <row r="89" spans="1:6" s="49" customFormat="1" x14ac:dyDescent="0.3">
      <c r="A89" s="111" t="str">
        <f>ORÇAMENTO!A89</f>
        <v>Serviço</v>
      </c>
      <c r="B89" s="112" t="str">
        <f>ORÇAMENTO!$B89</f>
        <v>6.1.1.</v>
      </c>
      <c r="C89" s="80" t="str">
        <f>ORÇAMENTO!$E89</f>
        <v>ALIZAR EM MADEIRA DE LEI</v>
      </c>
      <c r="D89" s="29" t="str">
        <f>ORÇAMENTO!$F89</f>
        <v>M</v>
      </c>
      <c r="E89" s="113">
        <f>ORÇAMENTO!$G89</f>
        <v>200</v>
      </c>
      <c r="F89" s="114" t="s">
        <v>980</v>
      </c>
    </row>
    <row r="90" spans="1:6" s="49" customFormat="1" x14ac:dyDescent="0.3">
      <c r="A90" s="111" t="str">
        <f>ORÇAMENTO!A90</f>
        <v>Serviço</v>
      </c>
      <c r="B90" s="112" t="str">
        <f>ORÇAMENTO!$B90</f>
        <v>6.1.2.</v>
      </c>
      <c r="C90" s="80" t="str">
        <f>ORÇAMENTO!$E90</f>
        <v>CAIXILHO EM MADEIRA DE LEI</v>
      </c>
      <c r="D90" s="29" t="str">
        <f>ORÇAMENTO!$F90</f>
        <v>M2</v>
      </c>
      <c r="E90" s="113">
        <f>ORÇAMENTO!$G90</f>
        <v>15</v>
      </c>
      <c r="F90" s="114" t="s">
        <v>980</v>
      </c>
    </row>
    <row r="91" spans="1:6" s="49" customFormat="1" x14ac:dyDescent="0.3">
      <c r="A91" s="111" t="str">
        <f>ORÇAMENTO!A91</f>
        <v>Serviço</v>
      </c>
      <c r="B91" s="112" t="str">
        <f>ORÇAMENTO!$B91</f>
        <v>6.1.3.</v>
      </c>
      <c r="C91" s="80" t="str">
        <f>ORÇAMENTO!$E91</f>
        <v>ESQUADRIA MAD. E=3CM C/ CAIX. ADUELA E ALIZAR</v>
      </c>
      <c r="D91" s="29" t="str">
        <f>ORÇAMENTO!$F91</f>
        <v>M2</v>
      </c>
      <c r="E91" s="113">
        <f>ORÇAMENTO!$G91</f>
        <v>33.6</v>
      </c>
      <c r="F91" s="114" t="s">
        <v>980</v>
      </c>
    </row>
    <row r="92" spans="1:6" s="49" customFormat="1" x14ac:dyDescent="0.3">
      <c r="A92" s="111" t="str">
        <f>ORÇAMENTO!A92</f>
        <v>Serviço</v>
      </c>
      <c r="B92" s="112" t="str">
        <f>ORÇAMENTO!$B92</f>
        <v>6.1.4.</v>
      </c>
      <c r="C92" s="80" t="str">
        <f>ORÇAMENTO!$E92</f>
        <v>PORTA MAD. COMPENS. C/ CAIX. ADUELA E ALIZAR</v>
      </c>
      <c r="D92" s="29" t="str">
        <f>ORÇAMENTO!$F92</f>
        <v>M2</v>
      </c>
      <c r="E92" s="113">
        <f>ORÇAMENTO!$G92</f>
        <v>33.6</v>
      </c>
      <c r="F92" s="114" t="s">
        <v>980</v>
      </c>
    </row>
    <row r="93" spans="1:6" s="49" customFormat="1" x14ac:dyDescent="0.3">
      <c r="A93" s="111" t="str">
        <f>ORÇAMENTO!A93</f>
        <v>Nível 2</v>
      </c>
      <c r="B93" s="112" t="str">
        <f>ORÇAMENTO!$B93</f>
        <v>6.2.</v>
      </c>
      <c r="C93" s="80" t="str">
        <f>ORÇAMENTO!$E93</f>
        <v>FERRO</v>
      </c>
      <c r="D93" s="29"/>
      <c r="E93" s="113"/>
      <c r="F93" s="114"/>
    </row>
    <row r="94" spans="1:6" s="49" customFormat="1" ht="26.4" x14ac:dyDescent="0.3">
      <c r="A94" s="111" t="str">
        <f>ORÇAMENTO!A94</f>
        <v>Serviço</v>
      </c>
      <c r="B94" s="112" t="str">
        <f>ORÇAMENTO!$B94</f>
        <v>6.2.1.</v>
      </c>
      <c r="C94" s="80" t="str">
        <f>ORÇAMENTO!$E94</f>
        <v>ESQUADRIA DE FERRO TIPO BASCULANTE (INCL. PINT. ANTI-CORROSIVA)</v>
      </c>
      <c r="D94" s="29" t="str">
        <f>ORÇAMENTO!$F94</f>
        <v>M2</v>
      </c>
      <c r="E94" s="113">
        <f>ORÇAMENTO!$G94</f>
        <v>25</v>
      </c>
      <c r="F94" s="114" t="s">
        <v>980</v>
      </c>
    </row>
    <row r="95" spans="1:6" s="49" customFormat="1" x14ac:dyDescent="0.3">
      <c r="A95" s="111" t="str">
        <f>ORÇAMENTO!A95</f>
        <v>Serviço</v>
      </c>
      <c r="B95" s="112" t="str">
        <f>ORÇAMENTO!$B95</f>
        <v>6.2.2.</v>
      </c>
      <c r="C95" s="80" t="str">
        <f>ORÇAMENTO!$E95</f>
        <v>GRADE DE FERRO 1/2" (INCL. PINT. ANTI-CORROSIVA)</v>
      </c>
      <c r="D95" s="29" t="str">
        <f>ORÇAMENTO!$F95</f>
        <v>M2</v>
      </c>
      <c r="E95" s="113">
        <f>ORÇAMENTO!$G95</f>
        <v>60</v>
      </c>
      <c r="F95" s="114" t="s">
        <v>980</v>
      </c>
    </row>
    <row r="96" spans="1:6" s="49" customFormat="1" ht="26.4" x14ac:dyDescent="0.3">
      <c r="A96" s="111" t="str">
        <f>ORÇAMENTO!A96</f>
        <v>Serviço</v>
      </c>
      <c r="B96" s="112" t="str">
        <f>ORÇAMENTO!$B96</f>
        <v>6.2.3.</v>
      </c>
      <c r="C96" s="80" t="str">
        <f>ORÇAMENTO!$E96</f>
        <v>PORTA DE AÇO-ESTEIRA DE ENROLAR C/FERR.(INCL.PINT.ANTI-CORROSIVA)</v>
      </c>
      <c r="D96" s="29" t="str">
        <f>ORÇAMENTO!$F96</f>
        <v>M2</v>
      </c>
      <c r="E96" s="113">
        <f>ORÇAMENTO!$G96</f>
        <v>20</v>
      </c>
      <c r="F96" s="114" t="s">
        <v>980</v>
      </c>
    </row>
    <row r="97" spans="1:6" s="49" customFormat="1" x14ac:dyDescent="0.3">
      <c r="A97" s="111" t="str">
        <f>ORÇAMENTO!A97</f>
        <v>Serviço</v>
      </c>
      <c r="B97" s="112" t="str">
        <f>ORÇAMENTO!$B97</f>
        <v>6.2.4.</v>
      </c>
      <c r="C97" s="80" t="str">
        <f>ORÇAMENTO!$E97</f>
        <v>PORTÃO DE FERRO 1/2" C/ FERRAGENS (INCL. PINT. ANTI-CORROSIVA)</v>
      </c>
      <c r="D97" s="29" t="str">
        <f>ORÇAMENTO!$F97</f>
        <v>M2</v>
      </c>
      <c r="E97" s="113">
        <f>ORÇAMENTO!$G97</f>
        <v>31.5</v>
      </c>
      <c r="F97" s="114" t="s">
        <v>980</v>
      </c>
    </row>
    <row r="98" spans="1:6" s="49" customFormat="1" x14ac:dyDescent="0.3">
      <c r="A98" s="111" t="str">
        <f>ORÇAMENTO!A98</f>
        <v>Nível 2</v>
      </c>
      <c r="B98" s="112" t="str">
        <f>ORÇAMENTO!$B98</f>
        <v>6.3.</v>
      </c>
      <c r="C98" s="80" t="str">
        <f>ORÇAMENTO!$E98</f>
        <v>OUTROS MATERIAIS</v>
      </c>
      <c r="D98" s="29"/>
      <c r="E98" s="113"/>
      <c r="F98" s="114"/>
    </row>
    <row r="99" spans="1:6" s="49" customFormat="1" x14ac:dyDescent="0.3">
      <c r="A99" s="111" t="str">
        <f>ORÇAMENTO!A99</f>
        <v>Serviço</v>
      </c>
      <c r="B99" s="112" t="str">
        <f>ORÇAMENTO!$B99</f>
        <v>6.3.1.</v>
      </c>
      <c r="C99" s="80" t="str">
        <f>ORÇAMENTO!$E99</f>
        <v>ESQUADRIA DE ALUM.DE CORRER C/ VIDRO E FERRAGENS</v>
      </c>
      <c r="D99" s="29" t="str">
        <f>ORÇAMENTO!$F99</f>
        <v>M2</v>
      </c>
      <c r="E99" s="113">
        <f>ORÇAMENTO!$G99</f>
        <v>24</v>
      </c>
      <c r="F99" s="114" t="s">
        <v>980</v>
      </c>
    </row>
    <row r="100" spans="1:6" s="49" customFormat="1" x14ac:dyDescent="0.3">
      <c r="A100" s="111" t="str">
        <f>ORÇAMENTO!A100</f>
        <v>Serviço</v>
      </c>
      <c r="B100" s="112" t="str">
        <f>ORÇAMENTO!$B100</f>
        <v>6.3.2.</v>
      </c>
      <c r="C100" s="80" t="str">
        <f>ORÇAMENTO!$E100</f>
        <v>ESQUADRIA DE ALUMÍNIO BASCULANTE C/VIDRO E FERRAGENS</v>
      </c>
      <c r="D100" s="29" t="str">
        <f>ORÇAMENTO!$F100</f>
        <v>M2</v>
      </c>
      <c r="E100" s="113">
        <f>ORÇAMENTO!$G100</f>
        <v>24</v>
      </c>
      <c r="F100" s="114" t="s">
        <v>980</v>
      </c>
    </row>
    <row r="101" spans="1:6" s="49" customFormat="1" x14ac:dyDescent="0.3">
      <c r="A101" s="111" t="str">
        <f>ORÇAMENTO!A101</f>
        <v>Serviço</v>
      </c>
      <c r="B101" s="112" t="str">
        <f>ORÇAMENTO!$B101</f>
        <v>6.3.3.</v>
      </c>
      <c r="C101" s="80" t="str">
        <f>ORÇAMENTO!$E101</f>
        <v>PAINEL FIXO EM VIDRO TEMPERADO DE 6MM</v>
      </c>
      <c r="D101" s="29" t="str">
        <f>ORÇAMENTO!$F101</f>
        <v>M2</v>
      </c>
      <c r="E101" s="113">
        <f>ORÇAMENTO!$G101</f>
        <v>20</v>
      </c>
      <c r="F101" s="114" t="s">
        <v>980</v>
      </c>
    </row>
    <row r="102" spans="1:6" s="49" customFormat="1" x14ac:dyDescent="0.3">
      <c r="A102" s="111" t="str">
        <f>ORÇAMENTO!A102</f>
        <v>Serviço</v>
      </c>
      <c r="B102" s="112" t="str">
        <f>ORÇAMENTO!$B102</f>
        <v>6.3.4.</v>
      </c>
      <c r="C102" s="80" t="str">
        <f>ORÇAMENTO!$E102</f>
        <v>PORTA DIVISÓRIA NAVAL C/ FERRAGENS - C/ PERFIL DE AÇO</v>
      </c>
      <c r="D102" s="29" t="str">
        <f>ORÇAMENTO!$F102</f>
        <v>M2</v>
      </c>
      <c r="E102" s="113">
        <f>ORÇAMENTO!$G102</f>
        <v>50</v>
      </c>
      <c r="F102" s="114" t="s">
        <v>980</v>
      </c>
    </row>
    <row r="103" spans="1:6" s="49" customFormat="1" x14ac:dyDescent="0.3">
      <c r="A103" s="111" t="str">
        <f>ORÇAMENTO!A103</f>
        <v>Serviço</v>
      </c>
      <c r="B103" s="112" t="str">
        <f>ORÇAMENTO!$B103</f>
        <v>6.3.5.</v>
      </c>
      <c r="C103" s="80" t="str">
        <f>ORÇAMENTO!$E103</f>
        <v>PORTA EM PVC 0.70 X 2.10 M</v>
      </c>
      <c r="D103" s="29" t="str">
        <f>ORÇAMENTO!$F103</f>
        <v>UN</v>
      </c>
      <c r="E103" s="113">
        <f>ORÇAMENTO!$G103</f>
        <v>50</v>
      </c>
      <c r="F103" s="114" t="s">
        <v>980</v>
      </c>
    </row>
    <row r="104" spans="1:6" s="49" customFormat="1" x14ac:dyDescent="0.3">
      <c r="A104" s="111" t="str">
        <f>ORÇAMENTO!A104</f>
        <v>Serviço</v>
      </c>
      <c r="B104" s="112" t="str">
        <f>ORÇAMENTO!$B104</f>
        <v>6.3.6.</v>
      </c>
      <c r="C104" s="80" t="str">
        <f>ORÇAMENTO!$E104</f>
        <v>PORTA EM VIDRO TEMPERADO C/ FERRAGENS -(SEM MOLA)</v>
      </c>
      <c r="D104" s="29" t="str">
        <f>ORÇAMENTO!$F104</f>
        <v>M2</v>
      </c>
      <c r="E104" s="113">
        <f>ORÇAMENTO!$G104</f>
        <v>20</v>
      </c>
      <c r="F104" s="114" t="s">
        <v>980</v>
      </c>
    </row>
    <row r="105" spans="1:6" s="49" customFormat="1" x14ac:dyDescent="0.3">
      <c r="A105" s="111" t="str">
        <f>ORÇAMENTO!A105</f>
        <v>Nível 2</v>
      </c>
      <c r="B105" s="112" t="str">
        <f>ORÇAMENTO!$B105</f>
        <v>6.4.</v>
      </c>
      <c r="C105" s="80" t="str">
        <f>ORÇAMENTO!$E105</f>
        <v>VIDROS</v>
      </c>
      <c r="D105" s="29"/>
      <c r="E105" s="113"/>
      <c r="F105" s="114"/>
    </row>
    <row r="106" spans="1:6" s="49" customFormat="1" x14ac:dyDescent="0.3">
      <c r="A106" s="111" t="str">
        <f>ORÇAMENTO!A106</f>
        <v>Serviço</v>
      </c>
      <c r="B106" s="112" t="str">
        <f>ORÇAMENTO!$B106</f>
        <v>6.4.1.</v>
      </c>
      <c r="C106" s="80" t="str">
        <f>ORÇAMENTO!$E106</f>
        <v>VIDRO TEMPERADO FUME E= 6MM COM FERRAGENS</v>
      </c>
      <c r="D106" s="29" t="str">
        <f>ORÇAMENTO!$F106</f>
        <v>M2</v>
      </c>
      <c r="E106" s="113">
        <f>ORÇAMENTO!$G106</f>
        <v>50</v>
      </c>
      <c r="F106" s="114" t="s">
        <v>980</v>
      </c>
    </row>
    <row r="107" spans="1:6" s="49" customFormat="1" x14ac:dyDescent="0.3">
      <c r="A107" s="111" t="str">
        <f>ORÇAMENTO!A107</f>
        <v>Nível 2</v>
      </c>
      <c r="B107" s="112" t="str">
        <f>ORÇAMENTO!$B107</f>
        <v>6.5.</v>
      </c>
      <c r="C107" s="80" t="str">
        <f>ORÇAMENTO!$E107</f>
        <v>FERRAGENS</v>
      </c>
      <c r="D107" s="29"/>
      <c r="E107" s="113"/>
      <c r="F107" s="114"/>
    </row>
    <row r="108" spans="1:6" s="49" customFormat="1" x14ac:dyDescent="0.3">
      <c r="A108" s="111" t="str">
        <f>ORÇAMENTO!A108</f>
        <v>Serviço</v>
      </c>
      <c r="B108" s="112" t="str">
        <f>ORÇAMENTO!$B108</f>
        <v>6.5.1.</v>
      </c>
      <c r="C108" s="80" t="str">
        <f>ORÇAMENTO!$E108</f>
        <v>FECHADURA PARA PORTA DE BANHEIRO</v>
      </c>
      <c r="D108" s="29" t="str">
        <f>ORÇAMENTO!$F108</f>
        <v>UN</v>
      </c>
      <c r="E108" s="113">
        <f>ORÇAMENTO!$G108</f>
        <v>20</v>
      </c>
      <c r="F108" s="114" t="s">
        <v>980</v>
      </c>
    </row>
    <row r="109" spans="1:6" s="49" customFormat="1" x14ac:dyDescent="0.3">
      <c r="A109" s="111" t="str">
        <f>ORÇAMENTO!A109</f>
        <v>Serviço</v>
      </c>
      <c r="B109" s="112" t="str">
        <f>ORÇAMENTO!$B109</f>
        <v>6.5.2.</v>
      </c>
      <c r="C109" s="80" t="str">
        <f>ORÇAMENTO!$E109</f>
        <v>FECHADURA PARA PORTA EXTERNA</v>
      </c>
      <c r="D109" s="29" t="str">
        <f>ORÇAMENTO!$F109</f>
        <v>UN</v>
      </c>
      <c r="E109" s="113">
        <f>ORÇAMENTO!$G109</f>
        <v>20</v>
      </c>
      <c r="F109" s="114" t="s">
        <v>980</v>
      </c>
    </row>
    <row r="110" spans="1:6" s="49" customFormat="1" x14ac:dyDescent="0.3">
      <c r="A110" s="111" t="str">
        <f>ORÇAMENTO!A110</f>
        <v>Serviço</v>
      </c>
      <c r="B110" s="112" t="str">
        <f>ORÇAMENTO!$B110</f>
        <v>6.5.3.</v>
      </c>
      <c r="C110" s="80" t="str">
        <f>ORÇAMENTO!$E110</f>
        <v>FECHO PARA JANELAS DE CORRER (BICO DE PAPAGAIO)</v>
      </c>
      <c r="D110" s="29" t="str">
        <f>ORÇAMENTO!$F110</f>
        <v>UN</v>
      </c>
      <c r="E110" s="113">
        <f>ORÇAMENTO!$G110</f>
        <v>20</v>
      </c>
      <c r="F110" s="114" t="s">
        <v>980</v>
      </c>
    </row>
    <row r="111" spans="1:6" s="49" customFormat="1" x14ac:dyDescent="0.3">
      <c r="A111" s="111" t="str">
        <f>ORÇAMENTO!A111</f>
        <v>Serviço</v>
      </c>
      <c r="B111" s="112" t="str">
        <f>ORÇAMENTO!$B111</f>
        <v>6.5.4.</v>
      </c>
      <c r="C111" s="80" t="str">
        <f>ORÇAMENTO!$E111</f>
        <v>PUXADOR EM ALUMÍNIO - 30CM</v>
      </c>
      <c r="D111" s="29" t="str">
        <f>ORÇAMENTO!$F111</f>
        <v>UN</v>
      </c>
      <c r="E111" s="113">
        <f>ORÇAMENTO!$G111</f>
        <v>20</v>
      </c>
      <c r="F111" s="114" t="s">
        <v>980</v>
      </c>
    </row>
    <row r="112" spans="1:6" s="49" customFormat="1" x14ac:dyDescent="0.3">
      <c r="A112" s="111" t="str">
        <f>ORÇAMENTO!A112</f>
        <v>Meta</v>
      </c>
      <c r="B112" s="112" t="str">
        <f>ORÇAMENTO!$B112</f>
        <v>7.</v>
      </c>
      <c r="C112" s="80" t="str">
        <f>ORÇAMENTO!$E112</f>
        <v>REVESTIMENTOS</v>
      </c>
      <c r="D112" s="29"/>
      <c r="E112" s="113"/>
      <c r="F112" s="114"/>
    </row>
    <row r="113" spans="1:6" s="49" customFormat="1" x14ac:dyDescent="0.3">
      <c r="A113" s="111" t="str">
        <f>ORÇAMENTO!A113</f>
        <v>Nível 2</v>
      </c>
      <c r="B113" s="112" t="str">
        <f>ORÇAMENTO!$B113</f>
        <v>7.1.</v>
      </c>
      <c r="C113" s="80" t="str">
        <f>ORÇAMENTO!$E113</f>
        <v>REVESTIMENTOS</v>
      </c>
      <c r="D113" s="29"/>
      <c r="E113" s="113"/>
      <c r="F113" s="114"/>
    </row>
    <row r="114" spans="1:6" s="49" customFormat="1" x14ac:dyDescent="0.3">
      <c r="A114" s="111" t="str">
        <f>ORÇAMENTO!A114</f>
        <v>Serviço</v>
      </c>
      <c r="B114" s="112" t="str">
        <f>ORÇAMENTO!$B114</f>
        <v>7.1.1.</v>
      </c>
      <c r="C114" s="80" t="str">
        <f>ORÇAMENTO!$E114</f>
        <v>ARGAMASSA DE CIMENTO E AREIA 1:4</v>
      </c>
      <c r="D114" s="29" t="str">
        <f>ORÇAMENTO!$F114</f>
        <v>M3</v>
      </c>
      <c r="E114" s="113">
        <f>ORÇAMENTO!$G114</f>
        <v>30</v>
      </c>
      <c r="F114" s="114" t="s">
        <v>980</v>
      </c>
    </row>
    <row r="115" spans="1:6" s="49" customFormat="1" x14ac:dyDescent="0.3">
      <c r="A115" s="111" t="str">
        <f>ORÇAMENTO!A115</f>
        <v>Serviço</v>
      </c>
      <c r="B115" s="112" t="str">
        <f>ORÇAMENTO!$B115</f>
        <v>7.1.2.</v>
      </c>
      <c r="C115" s="80" t="str">
        <f>ORÇAMENTO!$E115</f>
        <v>CERÂMICA 10X10CM (PADRAO MEDIO)</v>
      </c>
      <c r="D115" s="29" t="str">
        <f>ORÇAMENTO!$F115</f>
        <v>M2</v>
      </c>
      <c r="E115" s="113">
        <f>ORÇAMENTO!$G115</f>
        <v>300</v>
      </c>
      <c r="F115" s="114" t="s">
        <v>980</v>
      </c>
    </row>
    <row r="116" spans="1:6" s="49" customFormat="1" x14ac:dyDescent="0.3">
      <c r="A116" s="111" t="str">
        <f>ORÇAMENTO!A116</f>
        <v>Serviço</v>
      </c>
      <c r="B116" s="112" t="str">
        <f>ORÇAMENTO!$B116</f>
        <v>7.1.3.</v>
      </c>
      <c r="C116" s="80" t="str">
        <f>ORÇAMENTO!$E116</f>
        <v>CHAPISCO DE CIMENTO E AREIA NO TRAÇO 1:3</v>
      </c>
      <c r="D116" s="29" t="str">
        <f>ORÇAMENTO!$F116</f>
        <v>M2</v>
      </c>
      <c r="E116" s="113">
        <f>ORÇAMENTO!$G116</f>
        <v>600</v>
      </c>
      <c r="F116" s="114" t="s">
        <v>980</v>
      </c>
    </row>
    <row r="117" spans="1:6" s="49" customFormat="1" x14ac:dyDescent="0.3">
      <c r="A117" s="111" t="str">
        <f>ORÇAMENTO!A117</f>
        <v>Serviço</v>
      </c>
      <c r="B117" s="112" t="str">
        <f>ORÇAMENTO!$B117</f>
        <v>7.1.4.</v>
      </c>
      <c r="C117" s="80" t="str">
        <f>ORÇAMENTO!$E117</f>
        <v>REBOCO COM ARGAMASSA 1:6:ADIT. PLAST.</v>
      </c>
      <c r="D117" s="29" t="str">
        <f>ORÇAMENTO!$F117</f>
        <v>M2</v>
      </c>
      <c r="E117" s="113">
        <f>ORÇAMENTO!$G117</f>
        <v>300</v>
      </c>
      <c r="F117" s="114" t="s">
        <v>980</v>
      </c>
    </row>
    <row r="118" spans="1:6" s="49" customFormat="1" x14ac:dyDescent="0.3">
      <c r="A118" s="111" t="str">
        <f>ORÇAMENTO!A118</f>
        <v>Serviço</v>
      </c>
      <c r="B118" s="112" t="str">
        <f>ORÇAMENTO!$B118</f>
        <v>7.1.5.</v>
      </c>
      <c r="C118" s="80" t="str">
        <f>ORÇAMENTO!$E118</f>
        <v>REVESTIMENTO CERÂMICO PADRÃO MÉDIO - INCL. REJUNTAMENTO</v>
      </c>
      <c r="D118" s="29" t="str">
        <f>ORÇAMENTO!$F118</f>
        <v>M2</v>
      </c>
      <c r="E118" s="113">
        <f>ORÇAMENTO!$G118</f>
        <v>300</v>
      </c>
      <c r="F118" s="114" t="s">
        <v>980</v>
      </c>
    </row>
    <row r="119" spans="1:6" s="49" customFormat="1" x14ac:dyDescent="0.3">
      <c r="A119" s="111" t="str">
        <f>ORÇAMENTO!A119</f>
        <v>Serviço</v>
      </c>
      <c r="B119" s="112" t="str">
        <f>ORÇAMENTO!$B119</f>
        <v>7.1.6.</v>
      </c>
      <c r="C119" s="80" t="str">
        <f>ORÇAMENTO!$E119</f>
        <v>REBOCO COM ARGAMASSA 1:6 ADIT. PLAST. APLICADO NO TETO</v>
      </c>
      <c r="D119" s="29" t="str">
        <f>ORÇAMENTO!$F119</f>
        <v>M2</v>
      </c>
      <c r="E119" s="113">
        <f>ORÇAMENTO!$G119</f>
        <v>300</v>
      </c>
      <c r="F119" s="114" t="s">
        <v>980</v>
      </c>
    </row>
    <row r="120" spans="1:6" s="49" customFormat="1" x14ac:dyDescent="0.3">
      <c r="A120" s="111" t="str">
        <f>ORÇAMENTO!A120</f>
        <v>Nível 2</v>
      </c>
      <c r="B120" s="112" t="str">
        <f>ORÇAMENTO!$B120</f>
        <v>7.2.</v>
      </c>
      <c r="C120" s="80" t="str">
        <f>ORÇAMENTO!$E120</f>
        <v>RODAPES, SOLEIRAS E PEITORIS</v>
      </c>
      <c r="D120" s="29"/>
      <c r="E120" s="113"/>
      <c r="F120" s="114"/>
    </row>
    <row r="121" spans="1:6" s="49" customFormat="1" x14ac:dyDescent="0.3">
      <c r="A121" s="111" t="str">
        <f>ORÇAMENTO!A121</f>
        <v>Serviço</v>
      </c>
      <c r="B121" s="112" t="str">
        <f>ORÇAMENTO!$B121</f>
        <v>7.2.1.</v>
      </c>
      <c r="C121" s="80" t="str">
        <f>ORÇAMENTO!$E121</f>
        <v>RODAPE CERAMICO H=8CM</v>
      </c>
      <c r="D121" s="29" t="str">
        <f>ORÇAMENTO!$F121</f>
        <v>M</v>
      </c>
      <c r="E121" s="113">
        <f>ORÇAMENTO!$G121</f>
        <v>400</v>
      </c>
      <c r="F121" s="114" t="s">
        <v>980</v>
      </c>
    </row>
    <row r="122" spans="1:6" s="49" customFormat="1" x14ac:dyDescent="0.3">
      <c r="A122" s="111" t="str">
        <f>ORÇAMENTO!A122</f>
        <v>Serviço</v>
      </c>
      <c r="B122" s="112" t="str">
        <f>ORÇAMENTO!$B122</f>
        <v>7.2.2.</v>
      </c>
      <c r="C122" s="80" t="str">
        <f>ORÇAMENTO!$E122</f>
        <v>RODAPÉ DE ALTA RESISTÊNCIA (INCL. POLIMENTO)</v>
      </c>
      <c r="D122" s="29" t="str">
        <f>ORÇAMENTO!$F122</f>
        <v>M</v>
      </c>
      <c r="E122" s="113">
        <f>ORÇAMENTO!$G122</f>
        <v>400</v>
      </c>
      <c r="F122" s="114" t="s">
        <v>980</v>
      </c>
    </row>
    <row r="123" spans="1:6" s="49" customFormat="1" x14ac:dyDescent="0.3">
      <c r="A123" s="111" t="str">
        <f>ORÇAMENTO!A123</f>
        <v>Serviço</v>
      </c>
      <c r="B123" s="112" t="str">
        <f>ORÇAMENTO!$B123</f>
        <v>7.2.3.</v>
      </c>
      <c r="C123" s="80" t="str">
        <f>ORÇAMENTO!$E123</f>
        <v>SOLEIRA E PEITORIL - GRANITO PRETO - E=2CM</v>
      </c>
      <c r="D123" s="29" t="str">
        <f>ORÇAMENTO!$F123</f>
        <v>M2</v>
      </c>
      <c r="E123" s="113">
        <f>ORÇAMENTO!$G123</f>
        <v>15</v>
      </c>
      <c r="F123" s="114" t="s">
        <v>980</v>
      </c>
    </row>
    <row r="124" spans="1:6" s="49" customFormat="1" x14ac:dyDescent="0.3">
      <c r="A124" s="111" t="str">
        <f>ORÇAMENTO!A124</f>
        <v>Nível 2</v>
      </c>
      <c r="B124" s="112" t="str">
        <f>ORÇAMENTO!$B124</f>
        <v>7.3.</v>
      </c>
      <c r="C124" s="80" t="str">
        <f>ORÇAMENTO!$E124</f>
        <v>PISOS</v>
      </c>
      <c r="D124" s="29"/>
      <c r="E124" s="113"/>
      <c r="F124" s="114"/>
    </row>
    <row r="125" spans="1:6" s="49" customFormat="1" x14ac:dyDescent="0.3">
      <c r="A125" s="111" t="str">
        <f>ORÇAMENTO!A125</f>
        <v>Serviço</v>
      </c>
      <c r="B125" s="112" t="str">
        <f>ORÇAMENTO!$B125</f>
        <v>7.3.1.</v>
      </c>
      <c r="C125" s="80" t="str">
        <f>ORÇAMENTO!$E125</f>
        <v>ACABAMENTO POLIDO PISO DE CONCRETO</v>
      </c>
      <c r="D125" s="29" t="str">
        <f>ORÇAMENTO!$F125</f>
        <v>M2</v>
      </c>
      <c r="E125" s="113">
        <f>ORÇAMENTO!$G125</f>
        <v>1000</v>
      </c>
      <c r="F125" s="114" t="s">
        <v>980</v>
      </c>
    </row>
    <row r="126" spans="1:6" s="49" customFormat="1" x14ac:dyDescent="0.3">
      <c r="A126" s="111" t="str">
        <f>ORÇAMENTO!A126</f>
        <v>Serviço</v>
      </c>
      <c r="B126" s="112" t="str">
        <f>ORÇAMENTO!$B126</f>
        <v>7.3.2.</v>
      </c>
      <c r="C126" s="80" t="str">
        <f>ORÇAMENTO!$E126</f>
        <v>CALÇADA (INCL.ALICERCE, BALDRAME E CONCRETO C/ JUNTA SECA)</v>
      </c>
      <c r="D126" s="29" t="str">
        <f>ORÇAMENTO!$F126</f>
        <v>M2</v>
      </c>
      <c r="E126" s="113">
        <f>ORÇAMENTO!$G126</f>
        <v>400</v>
      </c>
      <c r="F126" s="114" t="s">
        <v>980</v>
      </c>
    </row>
    <row r="127" spans="1:6" s="49" customFormat="1" x14ac:dyDescent="0.3">
      <c r="A127" s="111" t="str">
        <f>ORÇAMENTO!A127</f>
        <v>Serviço</v>
      </c>
      <c r="B127" s="112" t="str">
        <f>ORÇAMENTO!$B127</f>
        <v>7.3.3.</v>
      </c>
      <c r="C127" s="80" t="str">
        <f>ORÇAMENTO!$E127</f>
        <v>CAMADA REGULARIZADORA NO TRAÇO 1:4</v>
      </c>
      <c r="D127" s="29" t="str">
        <f>ORÇAMENTO!$F127</f>
        <v>M2</v>
      </c>
      <c r="E127" s="113">
        <f>ORÇAMENTO!$G127</f>
        <v>400</v>
      </c>
      <c r="F127" s="114" t="s">
        <v>980</v>
      </c>
    </row>
    <row r="128" spans="1:6" s="49" customFormat="1" x14ac:dyDescent="0.3">
      <c r="A128" s="111" t="str">
        <f>ORÇAMENTO!A128</f>
        <v>Serviço</v>
      </c>
      <c r="B128" s="112" t="str">
        <f>ORÇAMENTO!$B128</f>
        <v>7.3.4.</v>
      </c>
      <c r="C128" s="80" t="str">
        <f>ORÇAMENTO!$E128</f>
        <v>CONCRETO SIMPLES C/ SEIXO E=5CM TRAÇO 1:2:3</v>
      </c>
      <c r="D128" s="29" t="str">
        <f>ORÇAMENTO!$F128</f>
        <v>M2</v>
      </c>
      <c r="E128" s="113">
        <f>ORÇAMENTO!$G128</f>
        <v>400</v>
      </c>
      <c r="F128" s="114" t="s">
        <v>980</v>
      </c>
    </row>
    <row r="129" spans="1:6" s="49" customFormat="1" x14ac:dyDescent="0.3">
      <c r="A129" s="111" t="str">
        <f>ORÇAMENTO!A129</f>
        <v>Serviço</v>
      </c>
      <c r="B129" s="112" t="str">
        <f>ORÇAMENTO!$B129</f>
        <v>7.3.5.</v>
      </c>
      <c r="C129" s="80" t="str">
        <f>ORÇAMENTO!$E129</f>
        <v>LAJOTA CERAMICA - INCLUINDO REJUNTAMENTO  (PADRÃO MÉDIO)</v>
      </c>
      <c r="D129" s="29" t="str">
        <f>ORÇAMENTO!$F129</f>
        <v>M2</v>
      </c>
      <c r="E129" s="113">
        <f>ORÇAMENTO!$G129</f>
        <v>500</v>
      </c>
      <c r="F129" s="114" t="s">
        <v>980</v>
      </c>
    </row>
    <row r="130" spans="1:6" s="49" customFormat="1" ht="26.4" x14ac:dyDescent="0.3">
      <c r="A130" s="111" t="str">
        <f>ORÇAMENTO!A130</f>
        <v>Serviço</v>
      </c>
      <c r="B130" s="112" t="str">
        <f>ORÇAMENTO!$B130</f>
        <v>7.3.6.</v>
      </c>
      <c r="C130" s="80" t="str">
        <f>ORÇAMENTO!$E130</f>
        <v>PISO DE ALTA RESISTÊNCIA E=8MM C/ RESINA INCL. CAMADA REGULARIZADORA</v>
      </c>
      <c r="D130" s="29" t="str">
        <f>ORÇAMENTO!$F130</f>
        <v>M2</v>
      </c>
      <c r="E130" s="113">
        <f>ORÇAMENTO!$G130</f>
        <v>250</v>
      </c>
      <c r="F130" s="114" t="s">
        <v>980</v>
      </c>
    </row>
    <row r="131" spans="1:6" s="49" customFormat="1" x14ac:dyDescent="0.3">
      <c r="A131" s="111" t="str">
        <f>ORÇAMENTO!A131</f>
        <v>Serviço</v>
      </c>
      <c r="B131" s="112" t="str">
        <f>ORÇAMENTO!$B131</f>
        <v>7.3.7.</v>
      </c>
      <c r="C131" s="80" t="str">
        <f>ORÇAMENTO!$E131</f>
        <v>PISO DE BORRACHA TÁTIL (16 UN)</v>
      </c>
      <c r="D131" s="29" t="str">
        <f>ORÇAMENTO!$F131</f>
        <v>M2</v>
      </c>
      <c r="E131" s="113">
        <f>ORÇAMENTO!$G131</f>
        <v>50</v>
      </c>
      <c r="F131" s="114" t="s">
        <v>980</v>
      </c>
    </row>
    <row r="132" spans="1:6" s="49" customFormat="1" x14ac:dyDescent="0.3">
      <c r="A132" s="111" t="str">
        <f>ORÇAMENTO!A132</f>
        <v>Nível 2</v>
      </c>
      <c r="B132" s="112" t="str">
        <f>ORÇAMENTO!$B132</f>
        <v>7.4.</v>
      </c>
      <c r="C132" s="80" t="str">
        <f>ORÇAMENTO!$E132</f>
        <v>FORROS</v>
      </c>
      <c r="D132" s="29"/>
      <c r="E132" s="113"/>
      <c r="F132" s="114"/>
    </row>
    <row r="133" spans="1:6" s="49" customFormat="1" x14ac:dyDescent="0.3">
      <c r="A133" s="111" t="str">
        <f>ORÇAMENTO!A133</f>
        <v>Serviço</v>
      </c>
      <c r="B133" s="112" t="str">
        <f>ORÇAMENTO!$B133</f>
        <v>7.4.1.</v>
      </c>
      <c r="C133" s="80" t="str">
        <f>ORÇAMENTO!$E133</f>
        <v>BARROTEAMENTO EM MADEIRA DE LEI P/ FORRO PVC</v>
      </c>
      <c r="D133" s="29" t="str">
        <f>ORÇAMENTO!$F133</f>
        <v>M2</v>
      </c>
      <c r="E133" s="113">
        <f>ORÇAMENTO!$G133</f>
        <v>1000</v>
      </c>
      <c r="F133" s="114" t="s">
        <v>980</v>
      </c>
    </row>
    <row r="134" spans="1:6" s="49" customFormat="1" x14ac:dyDescent="0.3">
      <c r="A134" s="111" t="str">
        <f>ORÇAMENTO!A134</f>
        <v>Serviço</v>
      </c>
      <c r="B134" s="112" t="str">
        <f>ORÇAMENTO!$B134</f>
        <v>7.4.2.</v>
      </c>
      <c r="C134" s="80" t="str">
        <f>ORÇAMENTO!$E134</f>
        <v>FORRO EM GESSO ACARTONADO ARAMADO</v>
      </c>
      <c r="D134" s="29" t="str">
        <f>ORÇAMENTO!$F134</f>
        <v>M2</v>
      </c>
      <c r="E134" s="113">
        <f>ORÇAMENTO!$G134</f>
        <v>200</v>
      </c>
      <c r="F134" s="114" t="s">
        <v>980</v>
      </c>
    </row>
    <row r="135" spans="1:6" s="49" customFormat="1" x14ac:dyDescent="0.3">
      <c r="A135" s="111" t="str">
        <f>ORÇAMENTO!A135</f>
        <v>Serviço</v>
      </c>
      <c r="B135" s="112" t="str">
        <f>ORÇAMENTO!$B135</f>
        <v>7.4.3.</v>
      </c>
      <c r="C135" s="80" t="str">
        <f>ORÇAMENTO!$E135</f>
        <v>FORRO EM LAMBRI DE PVC</v>
      </c>
      <c r="D135" s="29" t="str">
        <f>ORÇAMENTO!$F135</f>
        <v>M2</v>
      </c>
      <c r="E135" s="113">
        <f>ORÇAMENTO!$G135</f>
        <v>800</v>
      </c>
      <c r="F135" s="114" t="s">
        <v>980</v>
      </c>
    </row>
    <row r="136" spans="1:6" s="49" customFormat="1" x14ac:dyDescent="0.3">
      <c r="A136" s="111" t="str">
        <f>ORÇAMENTO!A136</f>
        <v>Nível 2</v>
      </c>
      <c r="B136" s="112" t="str">
        <f>ORÇAMENTO!$B136</f>
        <v>7.5.</v>
      </c>
      <c r="C136" s="80" t="str">
        <f>ORÇAMENTO!$E136</f>
        <v>PINTURAS</v>
      </c>
      <c r="D136" s="29"/>
      <c r="E136" s="113"/>
      <c r="F136" s="114"/>
    </row>
    <row r="137" spans="1:6" s="49" customFormat="1" x14ac:dyDescent="0.3">
      <c r="A137" s="111" t="str">
        <f>ORÇAMENTO!A137</f>
        <v>Serviço</v>
      </c>
      <c r="B137" s="112" t="str">
        <f>ORÇAMENTO!$B137</f>
        <v>7.5.1.</v>
      </c>
      <c r="C137" s="80" t="str">
        <f>ORÇAMENTO!$E137</f>
        <v>EMASSAMENTO DE PAREDE C/ MASSA CORRIDA</v>
      </c>
      <c r="D137" s="29" t="str">
        <f>ORÇAMENTO!$F137</f>
        <v>M2</v>
      </c>
      <c r="E137" s="113">
        <f>ORÇAMENTO!$G137</f>
        <v>2000</v>
      </c>
      <c r="F137" s="114" t="s">
        <v>980</v>
      </c>
    </row>
    <row r="138" spans="1:6" s="49" customFormat="1" x14ac:dyDescent="0.3">
      <c r="A138" s="111" t="str">
        <f>ORÇAMENTO!A138</f>
        <v>Serviço</v>
      </c>
      <c r="B138" s="112" t="str">
        <f>ORÇAMENTO!$B138</f>
        <v>7.5.2.</v>
      </c>
      <c r="C138" s="80" t="str">
        <f>ORÇAMENTO!$E138</f>
        <v>EMASSAMENTO DE TETO C/ MASSA CORRIDA</v>
      </c>
      <c r="D138" s="29" t="str">
        <f>ORÇAMENTO!$F138</f>
        <v>M2</v>
      </c>
      <c r="E138" s="113">
        <f>ORÇAMENTO!$G138</f>
        <v>250</v>
      </c>
      <c r="F138" s="114" t="s">
        <v>980</v>
      </c>
    </row>
    <row r="139" spans="1:6" s="49" customFormat="1" x14ac:dyDescent="0.3">
      <c r="A139" s="111" t="str">
        <f>ORÇAMENTO!A139</f>
        <v>Serviço</v>
      </c>
      <c r="B139" s="112" t="str">
        <f>ORÇAMENTO!$B139</f>
        <v>7.5.3.</v>
      </c>
      <c r="C139" s="80" t="str">
        <f>ORÇAMENTO!$E139</f>
        <v>ESMALTE S/ FERRO (SUPERF. LISA)</v>
      </c>
      <c r="D139" s="29" t="str">
        <f>ORÇAMENTO!$F139</f>
        <v>M2</v>
      </c>
      <c r="E139" s="113">
        <f>ORÇAMENTO!$G139</f>
        <v>400</v>
      </c>
      <c r="F139" s="114" t="s">
        <v>980</v>
      </c>
    </row>
    <row r="140" spans="1:6" s="49" customFormat="1" x14ac:dyDescent="0.3">
      <c r="A140" s="111" t="str">
        <f>ORÇAMENTO!A140</f>
        <v>Serviço</v>
      </c>
      <c r="B140" s="112" t="str">
        <f>ORÇAMENTO!$B140</f>
        <v>7.5.4.</v>
      </c>
      <c r="C140" s="80" t="str">
        <f>ORÇAMENTO!$E140</f>
        <v>ESMALTE S/ MADEIRA C/ SELADOR SEM MASSA</v>
      </c>
      <c r="D140" s="29" t="str">
        <f>ORÇAMENTO!$F140</f>
        <v>M2</v>
      </c>
      <c r="E140" s="113">
        <f>ORÇAMENTO!$G140</f>
        <v>400</v>
      </c>
      <c r="F140" s="114" t="s">
        <v>980</v>
      </c>
    </row>
    <row r="141" spans="1:6" s="49" customFormat="1" x14ac:dyDescent="0.3">
      <c r="A141" s="111" t="str">
        <f>ORÇAMENTO!A141</f>
        <v>Serviço</v>
      </c>
      <c r="B141" s="112" t="str">
        <f>ORÇAMENTO!$B141</f>
        <v>7.5.5.</v>
      </c>
      <c r="C141" s="80" t="str">
        <f>ORÇAMENTO!$E141</f>
        <v>ESMALTE S/ PAREDE C/ MASSA E SELADOR</v>
      </c>
      <c r="D141" s="29" t="str">
        <f>ORÇAMENTO!$F141</f>
        <v>M2</v>
      </c>
      <c r="E141" s="113">
        <f>ORÇAMENTO!$G141</f>
        <v>2000</v>
      </c>
      <c r="F141" s="114" t="s">
        <v>980</v>
      </c>
    </row>
    <row r="142" spans="1:6" s="49" customFormat="1" x14ac:dyDescent="0.3">
      <c r="A142" s="111" t="str">
        <f>ORÇAMENTO!A142</f>
        <v>Serviço</v>
      </c>
      <c r="B142" s="112" t="str">
        <f>ORÇAMENTO!$B142</f>
        <v>7.5.6.</v>
      </c>
      <c r="C142" s="80" t="str">
        <f>ORÇAMENTO!$E142</f>
        <v>VERNIZ POLIURETANO SOBRE MADEIRA (ESQUADRIAS/FORRO)</v>
      </c>
      <c r="D142" s="29" t="str">
        <f>ORÇAMENTO!$F142</f>
        <v>M2</v>
      </c>
      <c r="E142" s="113">
        <f>ORÇAMENTO!$G142</f>
        <v>400</v>
      </c>
      <c r="F142" s="114" t="s">
        <v>980</v>
      </c>
    </row>
    <row r="143" spans="1:6" s="49" customFormat="1" x14ac:dyDescent="0.3">
      <c r="A143" s="111" t="str">
        <f>ORÇAMENTO!A143</f>
        <v>Serviço</v>
      </c>
      <c r="B143" s="112" t="str">
        <f>ORÇAMENTO!$B143</f>
        <v>7.5.7.</v>
      </c>
      <c r="C143" s="80" t="str">
        <f>ORÇAMENTO!$E143</f>
        <v>LATEX ACRILICA (SOBRE PINTURA ANTIGA)</v>
      </c>
      <c r="D143" s="29" t="str">
        <f>ORÇAMENTO!$F143</f>
        <v>M2</v>
      </c>
      <c r="E143" s="113">
        <f>ORÇAMENTO!$G143</f>
        <v>5000</v>
      </c>
      <c r="F143" s="114" t="s">
        <v>980</v>
      </c>
    </row>
    <row r="144" spans="1:6" s="49" customFormat="1" ht="26.4" x14ac:dyDescent="0.3">
      <c r="A144" s="111" t="str">
        <f>ORÇAMENTO!A144</f>
        <v>Serviço</v>
      </c>
      <c r="B144" s="112" t="str">
        <f>ORÇAMENTO!$B144</f>
        <v>7.5.8.</v>
      </c>
      <c r="C144" s="80" t="str">
        <f>ORÇAMENTO!$E144</f>
        <v>LATEX ACRÍLICA ACETINADA C/ MASSA E SELADOR - INTERNA E EXTERNA</v>
      </c>
      <c r="D144" s="29" t="str">
        <f>ORÇAMENTO!$F144</f>
        <v>M2</v>
      </c>
      <c r="E144" s="113">
        <f>ORÇAMENTO!$G144</f>
        <v>2500</v>
      </c>
      <c r="F144" s="114" t="s">
        <v>980</v>
      </c>
    </row>
    <row r="145" spans="1:6" s="49" customFormat="1" ht="26.4" x14ac:dyDescent="0.3">
      <c r="A145" s="111" t="str">
        <f>ORÇAMENTO!A145</f>
        <v>Serviço</v>
      </c>
      <c r="B145" s="112" t="str">
        <f>ORÇAMENTO!$B145</f>
        <v>7.5.9.</v>
      </c>
      <c r="C145" s="80" t="str">
        <f>ORÇAMENTO!$E145</f>
        <v>LATEX ACRILICA FOSCA INT./EXT. C/FDO. PREPARADOR 3 DEM.(REFORMA)S/MASSA</v>
      </c>
      <c r="D145" s="29" t="str">
        <f>ORÇAMENTO!$F145</f>
        <v>M2</v>
      </c>
      <c r="E145" s="113">
        <f>ORÇAMENTO!$G145</f>
        <v>2500</v>
      </c>
      <c r="F145" s="114" t="s">
        <v>980</v>
      </c>
    </row>
    <row r="146" spans="1:6" s="49" customFormat="1" x14ac:dyDescent="0.3">
      <c r="A146" s="111" t="str">
        <f>ORÇAMENTO!A146</f>
        <v>Nível 2</v>
      </c>
      <c r="B146" s="112" t="str">
        <f>ORÇAMENTO!$B146</f>
        <v>7.6.</v>
      </c>
      <c r="C146" s="80" t="str">
        <f>ORÇAMENTO!$E146</f>
        <v>OUTRAS PINTURAS</v>
      </c>
      <c r="D146" s="29"/>
      <c r="E146" s="113"/>
      <c r="F146" s="114"/>
    </row>
    <row r="147" spans="1:6" s="49" customFormat="1" x14ac:dyDescent="0.3">
      <c r="A147" s="111" t="str">
        <f>ORÇAMENTO!A147</f>
        <v>Serviço</v>
      </c>
      <c r="B147" s="112" t="str">
        <f>ORÇAMENTO!$B147</f>
        <v>7.6.1.</v>
      </c>
      <c r="C147" s="80" t="str">
        <f>ORÇAMENTO!$E147</f>
        <v>ACRÍLICA PARA PISO</v>
      </c>
      <c r="D147" s="29" t="str">
        <f>ORÇAMENTO!$F147</f>
        <v>M2</v>
      </c>
      <c r="E147" s="113">
        <f>ORÇAMENTO!$G147</f>
        <v>2000</v>
      </c>
      <c r="F147" s="114" t="s">
        <v>980</v>
      </c>
    </row>
    <row r="148" spans="1:6" s="49" customFormat="1" x14ac:dyDescent="0.3">
      <c r="A148" s="111" t="str">
        <f>ORÇAMENTO!A148</f>
        <v>Serviço</v>
      </c>
      <c r="B148" s="112" t="str">
        <f>ORÇAMENTO!$B148</f>
        <v>7.6.2.</v>
      </c>
      <c r="C148" s="80" t="str">
        <f>ORÇAMENTO!$E148</f>
        <v>ANTI-FERRUGINOSA</v>
      </c>
      <c r="D148" s="29" t="str">
        <f>ORÇAMENTO!$F148</f>
        <v>M2</v>
      </c>
      <c r="E148" s="113">
        <f>ORÇAMENTO!$G148</f>
        <v>200</v>
      </c>
      <c r="F148" s="114" t="s">
        <v>980</v>
      </c>
    </row>
    <row r="149" spans="1:6" s="49" customFormat="1" x14ac:dyDescent="0.3">
      <c r="A149" s="111" t="str">
        <f>ORÇAMENTO!A149</f>
        <v>Meta</v>
      </c>
      <c r="B149" s="112" t="str">
        <f>ORÇAMENTO!$B149</f>
        <v>8.</v>
      </c>
      <c r="C149" s="80" t="str">
        <f>ORÇAMENTO!$E149</f>
        <v>INSTALAÇÕES ELÉTRICAS</v>
      </c>
      <c r="D149" s="29"/>
      <c r="E149" s="113"/>
      <c r="F149" s="114"/>
    </row>
    <row r="150" spans="1:6" s="49" customFormat="1" x14ac:dyDescent="0.3">
      <c r="A150" s="111" t="str">
        <f>ORÇAMENTO!A150</f>
        <v>Nível 2</v>
      </c>
      <c r="B150" s="112" t="str">
        <f>ORÇAMENTO!$B150</f>
        <v>8.1.</v>
      </c>
      <c r="C150" s="80" t="str">
        <f>ORÇAMENTO!$E150</f>
        <v>QUADROS E CAIXAS</v>
      </c>
      <c r="D150" s="29"/>
      <c r="E150" s="113"/>
      <c r="F150" s="114"/>
    </row>
    <row r="151" spans="1:6" s="49" customFormat="1" x14ac:dyDescent="0.3">
      <c r="A151" s="111" t="str">
        <f>ORÇAMENTO!A151</f>
        <v>Serviço</v>
      </c>
      <c r="B151" s="112" t="str">
        <f>ORÇAMENTO!$B151</f>
        <v>8.1.1.</v>
      </c>
      <c r="C151" s="80" t="str">
        <f>ORÇAMENTO!$E151</f>
        <v>CAIXA DE ALUMINIO 4"X2"</v>
      </c>
      <c r="D151" s="29" t="str">
        <f>ORÇAMENTO!$F151</f>
        <v>UN</v>
      </c>
      <c r="E151" s="113">
        <f>ORÇAMENTO!$G151</f>
        <v>250</v>
      </c>
      <c r="F151" s="114" t="s">
        <v>980</v>
      </c>
    </row>
    <row r="152" spans="1:6" s="49" customFormat="1" x14ac:dyDescent="0.3">
      <c r="A152" s="111" t="str">
        <f>ORÇAMENTO!A152</f>
        <v>Serviço</v>
      </c>
      <c r="B152" s="112" t="str">
        <f>ORÇAMENTO!$B152</f>
        <v>8.1.2.</v>
      </c>
      <c r="C152" s="80" t="str">
        <f>ORÇAMENTO!$E152</f>
        <v>CAIXA PLÁSTICA 4"X2"</v>
      </c>
      <c r="D152" s="29" t="str">
        <f>ORÇAMENTO!$F152</f>
        <v>UN</v>
      </c>
      <c r="E152" s="113">
        <f>ORÇAMENTO!$G152</f>
        <v>400</v>
      </c>
      <c r="F152" s="114" t="s">
        <v>980</v>
      </c>
    </row>
    <row r="153" spans="1:6" s="49" customFormat="1" x14ac:dyDescent="0.3">
      <c r="A153" s="111" t="str">
        <f>ORÇAMENTO!A153</f>
        <v>Serviço</v>
      </c>
      <c r="B153" s="112" t="str">
        <f>ORÇAMENTO!$B153</f>
        <v>8.1.3.</v>
      </c>
      <c r="C153" s="80" t="str">
        <f>ORÇAMENTO!$E153</f>
        <v>CAIXA PLÁSTICA OCTOGONAL</v>
      </c>
      <c r="D153" s="29" t="str">
        <f>ORÇAMENTO!$F153</f>
        <v>UN</v>
      </c>
      <c r="E153" s="113">
        <f>ORÇAMENTO!$G153</f>
        <v>50</v>
      </c>
      <c r="F153" s="114" t="s">
        <v>980</v>
      </c>
    </row>
    <row r="154" spans="1:6" s="49" customFormat="1" ht="26.4" x14ac:dyDescent="0.3">
      <c r="A154" s="111" t="str">
        <f>ORÇAMENTO!A154</f>
        <v>Serviço</v>
      </c>
      <c r="B154" s="112" t="str">
        <f>ORÇAMENTO!$B154</f>
        <v>8.1.4.</v>
      </c>
      <c r="C154" s="80" t="str">
        <f>ORÇAMENTO!$E154</f>
        <v>QUADRO DE DISTRIBUIÇÃO PLÁSTICO DE EMBUTIR P/ 10 DISJUNTORES (S/ BARRAMENTO)</v>
      </c>
      <c r="D154" s="29" t="str">
        <f>ORÇAMENTO!$F154</f>
        <v>UN</v>
      </c>
      <c r="E154" s="113">
        <f>ORÇAMENTO!$G154</f>
        <v>50</v>
      </c>
      <c r="F154" s="114" t="s">
        <v>980</v>
      </c>
    </row>
    <row r="155" spans="1:6" s="49" customFormat="1" ht="26.4" x14ac:dyDescent="0.3">
      <c r="A155" s="111" t="str">
        <f>ORÇAMENTO!A155</f>
        <v>Serviço</v>
      </c>
      <c r="B155" s="112" t="str">
        <f>ORÇAMENTO!$B155</f>
        <v>8.1.5.</v>
      </c>
      <c r="C155" s="80" t="str">
        <f>ORÇAMENTO!$E155</f>
        <v>QUADRO DE DISTRIBUIÇÃO METÁLICO DE EMBUTIR P/ 32 DISJUNTORES (C/BARRAMENTO)</v>
      </c>
      <c r="D155" s="29" t="str">
        <f>ORÇAMENTO!$F155</f>
        <v>UN</v>
      </c>
      <c r="E155" s="113">
        <f>ORÇAMENTO!$G155</f>
        <v>25</v>
      </c>
      <c r="F155" s="114" t="s">
        <v>980</v>
      </c>
    </row>
    <row r="156" spans="1:6" s="49" customFormat="1" ht="26.4" x14ac:dyDescent="0.3">
      <c r="A156" s="111" t="str">
        <f>ORÇAMENTO!A156</f>
        <v>Serviço</v>
      </c>
      <c r="B156" s="112" t="str">
        <f>ORÇAMENTO!$B156</f>
        <v>8.1.6.</v>
      </c>
      <c r="C156" s="80" t="str">
        <f>ORÇAMENTO!$E156</f>
        <v>QUADRO DE DISTRIBUIÇÃO METÁLICO DE EMBUTIR P/ 40 DISJUNTORES (C/BARRAMENTO)</v>
      </c>
      <c r="D156" s="29" t="str">
        <f>ORÇAMENTO!$F156</f>
        <v>UN</v>
      </c>
      <c r="E156" s="113">
        <f>ORÇAMENTO!$G156</f>
        <v>15</v>
      </c>
      <c r="F156" s="114" t="s">
        <v>980</v>
      </c>
    </row>
    <row r="157" spans="1:6" s="49" customFormat="1" x14ac:dyDescent="0.3">
      <c r="A157" s="111" t="str">
        <f>ORÇAMENTO!A157</f>
        <v>Serviço</v>
      </c>
      <c r="B157" s="112" t="str">
        <f>ORÇAMENTO!$B157</f>
        <v>8.1.7.</v>
      </c>
      <c r="C157" s="80" t="str">
        <f>ORÇAMENTO!$E157</f>
        <v>QUADRO DE MEDIÇAO TRIFASICO (C/ DISJUNTOR)</v>
      </c>
      <c r="D157" s="29" t="str">
        <f>ORÇAMENTO!$F157</f>
        <v>UN</v>
      </c>
      <c r="E157" s="113">
        <f>ORÇAMENTO!$G157</f>
        <v>10</v>
      </c>
      <c r="F157" s="114" t="s">
        <v>980</v>
      </c>
    </row>
    <row r="158" spans="1:6" s="49" customFormat="1" x14ac:dyDescent="0.3">
      <c r="A158" s="111" t="str">
        <f>ORÇAMENTO!A158</f>
        <v>Nível 2</v>
      </c>
      <c r="B158" s="112" t="str">
        <f>ORÇAMENTO!$B158</f>
        <v>8.2.</v>
      </c>
      <c r="C158" s="80" t="str">
        <f>ORÇAMENTO!$E158</f>
        <v>DISJUNTORES</v>
      </c>
      <c r="D158" s="29"/>
      <c r="E158" s="113"/>
      <c r="F158" s="114"/>
    </row>
    <row r="159" spans="1:6" s="49" customFormat="1" x14ac:dyDescent="0.3">
      <c r="A159" s="111" t="str">
        <f>ORÇAMENTO!A159</f>
        <v>Serviço</v>
      </c>
      <c r="B159" s="112" t="str">
        <f>ORÇAMENTO!$B159</f>
        <v>8.2.1.</v>
      </c>
      <c r="C159" s="80" t="str">
        <f>ORÇAMENTO!$E159</f>
        <v>DISJUNTOR 10 DR 4P- 25A 10 MA - PADRÃO DIN</v>
      </c>
      <c r="D159" s="29" t="str">
        <f>ORÇAMENTO!$F159</f>
        <v>UN</v>
      </c>
      <c r="E159" s="113">
        <f>ORÇAMENTO!$G159</f>
        <v>40</v>
      </c>
      <c r="F159" s="114" t="s">
        <v>980</v>
      </c>
    </row>
    <row r="160" spans="1:6" s="49" customFormat="1" x14ac:dyDescent="0.3">
      <c r="A160" s="111" t="str">
        <f>ORÇAMENTO!A160</f>
        <v>Serviço</v>
      </c>
      <c r="B160" s="112" t="str">
        <f>ORÇAMENTO!$B160</f>
        <v>8.2.2.</v>
      </c>
      <c r="C160" s="80" t="str">
        <f>ORÇAMENTO!$E160</f>
        <v>DISJUNTOR 1P - 40 E 50A - PADRÃO DIN</v>
      </c>
      <c r="D160" s="29" t="str">
        <f>ORÇAMENTO!$F160</f>
        <v>UN</v>
      </c>
      <c r="E160" s="113">
        <f>ORÇAMENTO!$G160</f>
        <v>100</v>
      </c>
      <c r="F160" s="114" t="s">
        <v>980</v>
      </c>
    </row>
    <row r="161" spans="1:6" s="49" customFormat="1" x14ac:dyDescent="0.3">
      <c r="A161" s="111" t="str">
        <f>ORÇAMENTO!A161</f>
        <v>Serviço</v>
      </c>
      <c r="B161" s="112" t="str">
        <f>ORÇAMENTO!$B161</f>
        <v>8.2.3.</v>
      </c>
      <c r="C161" s="80" t="str">
        <f>ORÇAMENTO!$E161</f>
        <v>DISJUNTOR 1P - 6 A 32A - PADRÃO DIN</v>
      </c>
      <c r="D161" s="29" t="str">
        <f>ORÇAMENTO!$F161</f>
        <v>UN</v>
      </c>
      <c r="E161" s="113">
        <f>ORÇAMENTO!$G161</f>
        <v>250</v>
      </c>
      <c r="F161" s="114" t="s">
        <v>980</v>
      </c>
    </row>
    <row r="162" spans="1:6" s="49" customFormat="1" x14ac:dyDescent="0.3">
      <c r="A162" s="111" t="str">
        <f>ORÇAMENTO!A162</f>
        <v>Serviço</v>
      </c>
      <c r="B162" s="112" t="str">
        <f>ORÇAMENTO!$B162</f>
        <v>8.2.4.</v>
      </c>
      <c r="C162" s="80" t="str">
        <f>ORÇAMENTO!$E162</f>
        <v>DISJUNTOR 2P - 6 A 32A - PADRÃO DIN</v>
      </c>
      <c r="D162" s="29" t="str">
        <f>ORÇAMENTO!$F162</f>
        <v>UN</v>
      </c>
      <c r="E162" s="113">
        <f>ORÇAMENTO!$G162</f>
        <v>100</v>
      </c>
      <c r="F162" s="114" t="s">
        <v>980</v>
      </c>
    </row>
    <row r="163" spans="1:6" s="49" customFormat="1" x14ac:dyDescent="0.3">
      <c r="A163" s="111" t="str">
        <f>ORÇAMENTO!A163</f>
        <v>Serviço</v>
      </c>
      <c r="B163" s="112" t="str">
        <f>ORÇAMENTO!$B163</f>
        <v>8.2.5.</v>
      </c>
      <c r="C163" s="80" t="str">
        <f>ORÇAMENTO!$E163</f>
        <v>DISJUNTOR 3P - 10 A 50A - PADRÃO DIN</v>
      </c>
      <c r="D163" s="29" t="str">
        <f>ORÇAMENTO!$F163</f>
        <v>UN</v>
      </c>
      <c r="E163" s="113">
        <f>ORÇAMENTO!$G163</f>
        <v>50</v>
      </c>
      <c r="F163" s="114" t="s">
        <v>980</v>
      </c>
    </row>
    <row r="164" spans="1:6" s="49" customFormat="1" x14ac:dyDescent="0.3">
      <c r="A164" s="111" t="str">
        <f>ORÇAMENTO!A164</f>
        <v>Serviço</v>
      </c>
      <c r="B164" s="112" t="str">
        <f>ORÇAMENTO!$B164</f>
        <v>8.2.6.</v>
      </c>
      <c r="C164" s="80" t="str">
        <f>ORÇAMENTO!$E164</f>
        <v>DISJUNTOR 3P - 125A A 225A - PADRÃO DIN</v>
      </c>
      <c r="D164" s="29" t="str">
        <f>ORÇAMENTO!$F164</f>
        <v>UN</v>
      </c>
      <c r="E164" s="113">
        <f>ORÇAMENTO!$G164</f>
        <v>10</v>
      </c>
      <c r="F164" s="114" t="s">
        <v>980</v>
      </c>
    </row>
    <row r="165" spans="1:6" s="49" customFormat="1" x14ac:dyDescent="0.3">
      <c r="A165" s="111" t="str">
        <f>ORÇAMENTO!A165</f>
        <v>Serviço</v>
      </c>
      <c r="B165" s="112" t="str">
        <f>ORÇAMENTO!$B165</f>
        <v>8.2.7.</v>
      </c>
      <c r="C165" s="80" t="str">
        <f>ORÇAMENTO!$E165</f>
        <v>DISJUNTOR 3P - 300A</v>
      </c>
      <c r="D165" s="29" t="str">
        <f>ORÇAMENTO!$F165</f>
        <v>UN</v>
      </c>
      <c r="E165" s="113">
        <f>ORÇAMENTO!$G165</f>
        <v>3</v>
      </c>
      <c r="F165" s="114" t="s">
        <v>980</v>
      </c>
    </row>
    <row r="166" spans="1:6" s="49" customFormat="1" x14ac:dyDescent="0.3">
      <c r="A166" s="111" t="str">
        <f>ORÇAMENTO!A166</f>
        <v>Serviço</v>
      </c>
      <c r="B166" s="112" t="str">
        <f>ORÇAMENTO!$B166</f>
        <v>8.2.8.</v>
      </c>
      <c r="C166" s="80" t="str">
        <f>ORÇAMENTO!$E166</f>
        <v>DISJUNTOR 3P - 63 A 100A - PADRÃO DIN</v>
      </c>
      <c r="D166" s="29" t="str">
        <f>ORÇAMENTO!$F166</f>
        <v>UN</v>
      </c>
      <c r="E166" s="113">
        <f>ORÇAMENTO!$G166</f>
        <v>10</v>
      </c>
      <c r="F166" s="114" t="s">
        <v>980</v>
      </c>
    </row>
    <row r="167" spans="1:6" s="49" customFormat="1" x14ac:dyDescent="0.3">
      <c r="A167" s="111" t="str">
        <f>ORÇAMENTO!A167</f>
        <v>Nível 2</v>
      </c>
      <c r="B167" s="112" t="str">
        <f>ORÇAMENTO!$B167</f>
        <v>8.3.</v>
      </c>
      <c r="C167" s="80" t="str">
        <f>ORÇAMENTO!$E167</f>
        <v>ELETRODUTOS, CONDULETES E CALHAS</v>
      </c>
      <c r="D167" s="29"/>
      <c r="E167" s="113"/>
      <c r="F167" s="114"/>
    </row>
    <row r="168" spans="1:6" s="49" customFormat="1" x14ac:dyDescent="0.3">
      <c r="A168" s="111" t="str">
        <f>ORÇAMENTO!A168</f>
        <v>Serviço</v>
      </c>
      <c r="B168" s="112" t="str">
        <f>ORÇAMENTO!$B168</f>
        <v>8.3.1.</v>
      </c>
      <c r="C168" s="80" t="str">
        <f>ORÇAMENTO!$E168</f>
        <v>CANALETA 20X20MM</v>
      </c>
      <c r="D168" s="29" t="str">
        <f>ORÇAMENTO!$F168</f>
        <v>M</v>
      </c>
      <c r="E168" s="113">
        <f>ORÇAMENTO!$G168</f>
        <v>1000</v>
      </c>
      <c r="F168" s="114" t="s">
        <v>980</v>
      </c>
    </row>
    <row r="169" spans="1:6" s="49" customFormat="1" x14ac:dyDescent="0.3">
      <c r="A169" s="111" t="str">
        <f>ORÇAMENTO!A169</f>
        <v>Serviço</v>
      </c>
      <c r="B169" s="112" t="str">
        <f>ORÇAMENTO!$B169</f>
        <v>8.3.2.</v>
      </c>
      <c r="C169" s="80" t="str">
        <f>ORÇAMENTO!$E169</f>
        <v>ELETRODUTO DE F°G° DE 2"</v>
      </c>
      <c r="D169" s="29" t="str">
        <f>ORÇAMENTO!$F169</f>
        <v>M</v>
      </c>
      <c r="E169" s="113">
        <f>ORÇAMENTO!$G169</f>
        <v>100</v>
      </c>
      <c r="F169" s="114" t="s">
        <v>980</v>
      </c>
    </row>
    <row r="170" spans="1:6" s="49" customFormat="1" x14ac:dyDescent="0.3">
      <c r="A170" s="111" t="str">
        <f>ORÇAMENTO!A170</f>
        <v>Serviço</v>
      </c>
      <c r="B170" s="112" t="str">
        <f>ORÇAMENTO!$B170</f>
        <v>8.3.3.</v>
      </c>
      <c r="C170" s="80" t="str">
        <f>ORÇAMENTO!$E170</f>
        <v>ELETRODUTO DE F°G° DE 3"</v>
      </c>
      <c r="D170" s="29" t="str">
        <f>ORÇAMENTO!$F170</f>
        <v>M</v>
      </c>
      <c r="E170" s="113">
        <f>ORÇAMENTO!$G170</f>
        <v>50</v>
      </c>
      <c r="F170" s="114" t="s">
        <v>980</v>
      </c>
    </row>
    <row r="171" spans="1:6" s="49" customFormat="1" x14ac:dyDescent="0.3">
      <c r="A171" s="111" t="str">
        <f>ORÇAMENTO!A171</f>
        <v>Serviço</v>
      </c>
      <c r="B171" s="112" t="str">
        <f>ORÇAMENTO!$B171</f>
        <v>8.3.4.</v>
      </c>
      <c r="C171" s="80" t="str">
        <f>ORÇAMENTO!$E171</f>
        <v>ELETRODUTO DE F°G° DE 3/4"</v>
      </c>
      <c r="D171" s="29" t="str">
        <f>ORÇAMENTO!$F171</f>
        <v>M</v>
      </c>
      <c r="E171" s="113">
        <f>ORÇAMENTO!$G171</f>
        <v>150</v>
      </c>
      <c r="F171" s="114" t="s">
        <v>980</v>
      </c>
    </row>
    <row r="172" spans="1:6" s="49" customFormat="1" x14ac:dyDescent="0.3">
      <c r="A172" s="111" t="str">
        <f>ORÇAMENTO!A172</f>
        <v>Nível 2</v>
      </c>
      <c r="B172" s="112" t="str">
        <f>ORÇAMENTO!$B172</f>
        <v>8.4.</v>
      </c>
      <c r="C172" s="80" t="str">
        <f>ORÇAMENTO!$E172</f>
        <v>CABOS</v>
      </c>
      <c r="D172" s="29"/>
      <c r="E172" s="113"/>
      <c r="F172" s="114"/>
    </row>
    <row r="173" spans="1:6" s="49" customFormat="1" x14ac:dyDescent="0.3">
      <c r="A173" s="111" t="str">
        <f>ORÇAMENTO!A173</f>
        <v>Serviço</v>
      </c>
      <c r="B173" s="112" t="str">
        <f>ORÇAMENTO!$B173</f>
        <v>8.4.1.</v>
      </c>
      <c r="C173" s="80" t="str">
        <f>ORÇAMENTO!$E173</f>
        <v>CABO DE COBRE  35MM2 - 1 KV</v>
      </c>
      <c r="D173" s="29" t="str">
        <f>ORÇAMENTO!$F173</f>
        <v>M</v>
      </c>
      <c r="E173" s="113">
        <f>ORÇAMENTO!$G173</f>
        <v>1000</v>
      </c>
      <c r="F173" s="114" t="s">
        <v>980</v>
      </c>
    </row>
    <row r="174" spans="1:6" s="49" customFormat="1" x14ac:dyDescent="0.3">
      <c r="A174" s="111" t="str">
        <f>ORÇAMENTO!A174</f>
        <v>Serviço</v>
      </c>
      <c r="B174" s="112" t="str">
        <f>ORÇAMENTO!$B174</f>
        <v>8.4.2.</v>
      </c>
      <c r="C174" s="80" t="str">
        <f>ORÇAMENTO!$E174</f>
        <v>CABO DE COBRE  50MM2 - 1 KV</v>
      </c>
      <c r="D174" s="29" t="str">
        <f>ORÇAMENTO!$F174</f>
        <v>M</v>
      </c>
      <c r="E174" s="113">
        <f>ORÇAMENTO!$G174</f>
        <v>700</v>
      </c>
      <c r="F174" s="114" t="s">
        <v>980</v>
      </c>
    </row>
    <row r="175" spans="1:6" s="49" customFormat="1" x14ac:dyDescent="0.3">
      <c r="A175" s="111" t="str">
        <f>ORÇAMENTO!A175</f>
        <v>Serviço</v>
      </c>
      <c r="B175" s="112" t="str">
        <f>ORÇAMENTO!$B175</f>
        <v>8.4.3.</v>
      </c>
      <c r="C175" s="80" t="str">
        <f>ORÇAMENTO!$E175</f>
        <v>CABO DE COBRE  70MM2 - 1 KV</v>
      </c>
      <c r="D175" s="29" t="str">
        <f>ORÇAMENTO!$F175</f>
        <v>M</v>
      </c>
      <c r="E175" s="113">
        <f>ORÇAMENTO!$G175</f>
        <v>500</v>
      </c>
      <c r="F175" s="114" t="s">
        <v>980</v>
      </c>
    </row>
    <row r="176" spans="1:6" s="49" customFormat="1" x14ac:dyDescent="0.3">
      <c r="A176" s="111" t="str">
        <f>ORÇAMENTO!A176</f>
        <v>Serviço</v>
      </c>
      <c r="B176" s="112" t="str">
        <f>ORÇAMENTO!$B176</f>
        <v>8.4.4.</v>
      </c>
      <c r="C176" s="80" t="str">
        <f>ORÇAMENTO!$E176</f>
        <v>CABO DE COBRE  95 MM2 - 1 KV</v>
      </c>
      <c r="D176" s="29" t="str">
        <f>ORÇAMENTO!$F176</f>
        <v>M</v>
      </c>
      <c r="E176" s="113">
        <f>ORÇAMENTO!$G176</f>
        <v>250</v>
      </c>
      <c r="F176" s="114" t="s">
        <v>980</v>
      </c>
    </row>
    <row r="177" spans="1:6" s="49" customFormat="1" x14ac:dyDescent="0.3">
      <c r="A177" s="111" t="str">
        <f>ORÇAMENTO!A177</f>
        <v>Serviço</v>
      </c>
      <c r="B177" s="112" t="str">
        <f>ORÇAMENTO!$B177</f>
        <v>8.4.5.</v>
      </c>
      <c r="C177" s="80" t="str">
        <f>ORÇAMENTO!$E177</f>
        <v>CABO DE COBRE 120 MM2 - 1 KV</v>
      </c>
      <c r="D177" s="29" t="str">
        <f>ORÇAMENTO!$F177</f>
        <v>M</v>
      </c>
      <c r="E177" s="113">
        <f>ORÇAMENTO!$G177</f>
        <v>250</v>
      </c>
      <c r="F177" s="114" t="s">
        <v>980</v>
      </c>
    </row>
    <row r="178" spans="1:6" s="49" customFormat="1" x14ac:dyDescent="0.3">
      <c r="A178" s="111" t="str">
        <f>ORÇAMENTO!A178</f>
        <v>Nível 2</v>
      </c>
      <c r="B178" s="112" t="str">
        <f>ORÇAMENTO!$B178</f>
        <v>8.5.</v>
      </c>
      <c r="C178" s="80" t="str">
        <f>ORÇAMENTO!$E178</f>
        <v>PONTOS, TOMADAS E INTERRUPTORES</v>
      </c>
      <c r="D178" s="29"/>
      <c r="E178" s="113"/>
      <c r="F178" s="114"/>
    </row>
    <row r="179" spans="1:6" s="49" customFormat="1" x14ac:dyDescent="0.3">
      <c r="A179" s="111" t="str">
        <f>ORÇAMENTO!A179</f>
        <v>Serviço</v>
      </c>
      <c r="B179" s="112" t="str">
        <f>ORÇAMENTO!$B179</f>
        <v>8.5.1.</v>
      </c>
      <c r="C179" s="80" t="str">
        <f>ORÇAMENTO!$E179</f>
        <v>CONTROLADOR DE VENTILADOR</v>
      </c>
      <c r="D179" s="29" t="str">
        <f>ORÇAMENTO!$F179</f>
        <v>UN</v>
      </c>
      <c r="E179" s="113">
        <f>ORÇAMENTO!$G179</f>
        <v>25</v>
      </c>
      <c r="F179" s="114" t="s">
        <v>980</v>
      </c>
    </row>
    <row r="180" spans="1:6" s="49" customFormat="1" x14ac:dyDescent="0.3">
      <c r="A180" s="111" t="str">
        <f>ORÇAMENTO!A180</f>
        <v>Serviço</v>
      </c>
      <c r="B180" s="112" t="str">
        <f>ORÇAMENTO!$B180</f>
        <v>8.5.2.</v>
      </c>
      <c r="C180" s="80" t="str">
        <f>ORÇAMENTO!$E180</f>
        <v>INTERRUPTOR 1 TECLA SIMPLES (S/FIAÇAO)</v>
      </c>
      <c r="D180" s="29" t="str">
        <f>ORÇAMENTO!$F180</f>
        <v>UN</v>
      </c>
      <c r="E180" s="113">
        <f>ORÇAMENTO!$G180</f>
        <v>1000</v>
      </c>
      <c r="F180" s="114" t="s">
        <v>980</v>
      </c>
    </row>
    <row r="181" spans="1:6" s="49" customFormat="1" x14ac:dyDescent="0.3">
      <c r="A181" s="111" t="str">
        <f>ORÇAMENTO!A181</f>
        <v>Serviço</v>
      </c>
      <c r="B181" s="112" t="str">
        <f>ORÇAMENTO!$B181</f>
        <v>8.5.3.</v>
      </c>
      <c r="C181" s="80" t="str">
        <f>ORÇAMENTO!$E181</f>
        <v>INTERRUPTOR 1 TECLA+TOMADA (S/FIAÇAO)</v>
      </c>
      <c r="D181" s="29" t="str">
        <f>ORÇAMENTO!$F181</f>
        <v>UN</v>
      </c>
      <c r="E181" s="113">
        <f>ORÇAMENTO!$G181</f>
        <v>700</v>
      </c>
      <c r="F181" s="114" t="s">
        <v>980</v>
      </c>
    </row>
    <row r="182" spans="1:6" s="49" customFormat="1" x14ac:dyDescent="0.3">
      <c r="A182" s="111" t="str">
        <f>ORÇAMENTO!A182</f>
        <v>Serviço</v>
      </c>
      <c r="B182" s="112" t="str">
        <f>ORÇAMENTO!$B182</f>
        <v>8.5.4.</v>
      </c>
      <c r="C182" s="80" t="str">
        <f>ORÇAMENTO!$E182</f>
        <v>INTERRUPTOR 2 TECLAS +TOMADA 2P +T (S/FIAÇÃO)</v>
      </c>
      <c r="D182" s="29" t="str">
        <f>ORÇAMENTO!$F182</f>
        <v>UN</v>
      </c>
      <c r="E182" s="113">
        <f>ORÇAMENTO!$G182</f>
        <v>500</v>
      </c>
      <c r="F182" s="114" t="s">
        <v>980</v>
      </c>
    </row>
    <row r="183" spans="1:6" s="49" customFormat="1" x14ac:dyDescent="0.3">
      <c r="A183" s="111" t="str">
        <f>ORÇAMENTO!A183</f>
        <v>Serviço</v>
      </c>
      <c r="B183" s="112" t="str">
        <f>ORÇAMENTO!$B183</f>
        <v>8.5.5.</v>
      </c>
      <c r="C183" s="80" t="str">
        <f>ORÇAMENTO!$E183</f>
        <v>INTERRUPTOR 2 TECLAS SIMPLES (S/FIAÇAO)</v>
      </c>
      <c r="D183" s="29" t="str">
        <f>ORÇAMENTO!$F183</f>
        <v>UN</v>
      </c>
      <c r="E183" s="113">
        <f>ORÇAMENTO!$G183</f>
        <v>500</v>
      </c>
      <c r="F183" s="114" t="s">
        <v>980</v>
      </c>
    </row>
    <row r="184" spans="1:6" s="49" customFormat="1" x14ac:dyDescent="0.3">
      <c r="A184" s="111" t="str">
        <f>ORÇAMENTO!A184</f>
        <v>Serviço</v>
      </c>
      <c r="B184" s="112" t="str">
        <f>ORÇAMENTO!$B184</f>
        <v>8.5.6.</v>
      </c>
      <c r="C184" s="80" t="str">
        <f>ORÇAMENTO!$E184</f>
        <v>INTERRUPTOR 3 TECLAS SIMPLES (S/FIAÇAO)</v>
      </c>
      <c r="D184" s="29" t="str">
        <f>ORÇAMENTO!$F184</f>
        <v>UN</v>
      </c>
      <c r="E184" s="113">
        <f>ORÇAMENTO!$G184</f>
        <v>200</v>
      </c>
      <c r="F184" s="114" t="s">
        <v>980</v>
      </c>
    </row>
    <row r="185" spans="1:6" s="49" customFormat="1" x14ac:dyDescent="0.3">
      <c r="A185" s="111" t="str">
        <f>ORÇAMENTO!A185</f>
        <v>Serviço</v>
      </c>
      <c r="B185" s="112" t="str">
        <f>ORÇAMENTO!$B185</f>
        <v>8.5.7.</v>
      </c>
      <c r="C185" s="80" t="str">
        <f>ORÇAMENTO!$E185</f>
        <v>PONTO DE ANTENA P/ RADIO E TV (C/ FIAÇAO)</v>
      </c>
      <c r="D185" s="29" t="str">
        <f>ORÇAMENTO!$F185</f>
        <v>PT</v>
      </c>
      <c r="E185" s="113">
        <f>ORÇAMENTO!$G185</f>
        <v>10</v>
      </c>
      <c r="F185" s="114" t="s">
        <v>980</v>
      </c>
    </row>
    <row r="186" spans="1:6" s="49" customFormat="1" x14ac:dyDescent="0.3">
      <c r="A186" s="111" t="str">
        <f>ORÇAMENTO!A186</f>
        <v>Serviço</v>
      </c>
      <c r="B186" s="112" t="str">
        <f>ORÇAMENTO!$B186</f>
        <v>8.5.8.</v>
      </c>
      <c r="C186" s="80" t="str">
        <f>ORÇAMENTO!$E186</f>
        <v>PONTO DE FORÇA (TUBUL., FIAÇAO E DISJUNTOR) ACIMA DE 200W</v>
      </c>
      <c r="D186" s="29" t="str">
        <f>ORÇAMENTO!$F186</f>
        <v>PT</v>
      </c>
      <c r="E186" s="113">
        <f>ORÇAMENTO!$G186</f>
        <v>150</v>
      </c>
      <c r="F186" s="114" t="s">
        <v>980</v>
      </c>
    </row>
    <row r="187" spans="1:6" s="49" customFormat="1" x14ac:dyDescent="0.3">
      <c r="A187" s="111" t="str">
        <f>ORÇAMENTO!A187</f>
        <v>Serviço</v>
      </c>
      <c r="B187" s="112" t="str">
        <f>ORÇAMENTO!$B187</f>
        <v>8.5.9.</v>
      </c>
      <c r="C187" s="80" t="str">
        <f>ORÇAMENTO!$E187</f>
        <v>PONTO DE LUZ / FORÇA (C/TUBUL., CX. E FIAÇAO) ATE 200W</v>
      </c>
      <c r="D187" s="29" t="str">
        <f>ORÇAMENTO!$F187</f>
        <v>PT</v>
      </c>
      <c r="E187" s="113">
        <f>ORÇAMENTO!$G187</f>
        <v>400</v>
      </c>
      <c r="F187" s="114" t="s">
        <v>980</v>
      </c>
    </row>
    <row r="188" spans="1:6" s="49" customFormat="1" x14ac:dyDescent="0.3">
      <c r="A188" s="111" t="str">
        <f>ORÇAMENTO!A188</f>
        <v>Serviço</v>
      </c>
      <c r="B188" s="112" t="str">
        <f>ORÇAMENTO!$B188</f>
        <v>8.5.10.</v>
      </c>
      <c r="C188" s="80" t="str">
        <f>ORÇAMENTO!$E188</f>
        <v>PONTO P/ VENTILADOR DE TETO (C/ FIAÇAO)</v>
      </c>
      <c r="D188" s="29" t="str">
        <f>ORÇAMENTO!$F188</f>
        <v>PT</v>
      </c>
      <c r="E188" s="113">
        <f>ORÇAMENTO!$G188</f>
        <v>20</v>
      </c>
      <c r="F188" s="114" t="s">
        <v>980</v>
      </c>
    </row>
    <row r="189" spans="1:6" s="49" customFormat="1" x14ac:dyDescent="0.3">
      <c r="A189" s="111" t="str">
        <f>ORÇAMENTO!A189</f>
        <v>Serviço</v>
      </c>
      <c r="B189" s="112" t="str">
        <f>ORÇAMENTO!$B189</f>
        <v>8.5.11.</v>
      </c>
      <c r="C189" s="80" t="str">
        <f>ORÇAMENTO!$E189</f>
        <v>REVISÃO DE PONTO DE LUZ</v>
      </c>
      <c r="D189" s="29" t="str">
        <f>ORÇAMENTO!$F189</f>
        <v>PT</v>
      </c>
      <c r="E189" s="113">
        <f>ORÇAMENTO!$G189</f>
        <v>500</v>
      </c>
      <c r="F189" s="114" t="s">
        <v>980</v>
      </c>
    </row>
    <row r="190" spans="1:6" s="49" customFormat="1" x14ac:dyDescent="0.3">
      <c r="A190" s="111" t="str">
        <f>ORÇAMENTO!A190</f>
        <v>Serviço</v>
      </c>
      <c r="B190" s="112" t="str">
        <f>ORÇAMENTO!$B190</f>
        <v>8.5.12.</v>
      </c>
      <c r="C190" s="80" t="str">
        <f>ORÇAMENTO!$E190</f>
        <v>TOMADA 2P+T 10A (S/FIAÇAO)</v>
      </c>
      <c r="D190" s="29" t="str">
        <f>ORÇAMENTO!$F190</f>
        <v>UN</v>
      </c>
      <c r="E190" s="113">
        <f>ORÇAMENTO!$G190</f>
        <v>500</v>
      </c>
      <c r="F190" s="114" t="s">
        <v>980</v>
      </c>
    </row>
    <row r="191" spans="1:6" s="49" customFormat="1" x14ac:dyDescent="0.3">
      <c r="A191" s="111" t="str">
        <f>ORÇAMENTO!A191</f>
        <v>Serviço</v>
      </c>
      <c r="B191" s="112" t="str">
        <f>ORÇAMENTO!$B191</f>
        <v>8.5.13.</v>
      </c>
      <c r="C191" s="80" t="str">
        <f>ORÇAMENTO!$E191</f>
        <v>TOMADA 2P+T 20A (S/FIAÇAO)</v>
      </c>
      <c r="D191" s="29" t="str">
        <f>ORÇAMENTO!$F191</f>
        <v>UN</v>
      </c>
      <c r="E191" s="113">
        <f>ORÇAMENTO!$G191</f>
        <v>200</v>
      </c>
      <c r="F191" s="114" t="s">
        <v>980</v>
      </c>
    </row>
    <row r="192" spans="1:6" s="49" customFormat="1" x14ac:dyDescent="0.3">
      <c r="A192" s="111" t="str">
        <f>ORÇAMENTO!A192</f>
        <v>Serviço</v>
      </c>
      <c r="B192" s="112" t="str">
        <f>ORÇAMENTO!$B192</f>
        <v>8.5.14.</v>
      </c>
      <c r="C192" s="80" t="str">
        <f>ORÇAMENTO!$E192</f>
        <v>TOMADA 3P+T 63A/220V</v>
      </c>
      <c r="D192" s="29" t="str">
        <f>ORÇAMENTO!$F192</f>
        <v>UN</v>
      </c>
      <c r="E192" s="113">
        <f>ORÇAMENTO!$G192</f>
        <v>20</v>
      </c>
      <c r="F192" s="114" t="s">
        <v>980</v>
      </c>
    </row>
    <row r="193" spans="1:6" s="49" customFormat="1" x14ac:dyDescent="0.3">
      <c r="A193" s="111" t="str">
        <f>ORÇAMENTO!A193</f>
        <v>Serviço</v>
      </c>
      <c r="B193" s="112" t="str">
        <f>ORÇAMENTO!$B193</f>
        <v>8.5.15.</v>
      </c>
      <c r="C193" s="80" t="str">
        <f>ORÇAMENTO!$E193</f>
        <v>TOMADAS 2 (2P+T) 10A (S/FIAÇÃO)</v>
      </c>
      <c r="D193" s="29" t="str">
        <f>ORÇAMENTO!$F193</f>
        <v>UN</v>
      </c>
      <c r="E193" s="113">
        <f>ORÇAMENTO!$G193</f>
        <v>500</v>
      </c>
      <c r="F193" s="114" t="s">
        <v>980</v>
      </c>
    </row>
    <row r="194" spans="1:6" s="49" customFormat="1" x14ac:dyDescent="0.3">
      <c r="A194" s="111" t="str">
        <f>ORÇAMENTO!A194</f>
        <v>Serviço</v>
      </c>
      <c r="B194" s="112" t="str">
        <f>ORÇAMENTO!$B194</f>
        <v>8.5.16.</v>
      </c>
      <c r="C194" s="80" t="str">
        <f>ORÇAMENTO!$E194</f>
        <v>TOMADAS 2 (2P+T) 20A (S/FIAÇÃO)</v>
      </c>
      <c r="D194" s="29" t="str">
        <f>ORÇAMENTO!$F194</f>
        <v>UN</v>
      </c>
      <c r="E194" s="113">
        <f>ORÇAMENTO!$G194</f>
        <v>200</v>
      </c>
      <c r="F194" s="114" t="s">
        <v>980</v>
      </c>
    </row>
    <row r="195" spans="1:6" s="49" customFormat="1" x14ac:dyDescent="0.3">
      <c r="A195" s="111" t="str">
        <f>ORÇAMENTO!A195</f>
        <v>Nível 2</v>
      </c>
      <c r="B195" s="112" t="str">
        <f>ORÇAMENTO!$B195</f>
        <v>8.6.</v>
      </c>
      <c r="C195" s="80" t="str">
        <f>ORÇAMENTO!$E195</f>
        <v>LUMINÁRIAS</v>
      </c>
      <c r="D195" s="29"/>
      <c r="E195" s="113"/>
      <c r="F195" s="114"/>
    </row>
    <row r="196" spans="1:6" s="49" customFormat="1" x14ac:dyDescent="0.3">
      <c r="A196" s="111" t="str">
        <f>ORÇAMENTO!A196</f>
        <v>Serviço</v>
      </c>
      <c r="B196" s="112" t="str">
        <f>ORÇAMENTO!$B196</f>
        <v>8.6.1.</v>
      </c>
      <c r="C196" s="80" t="str">
        <f>ORÇAMENTO!$E196</f>
        <v>HOLOFOTE -  LED 300W (CÔNICO)</v>
      </c>
      <c r="D196" s="29" t="str">
        <f>ORÇAMENTO!$F196</f>
        <v>UN</v>
      </c>
      <c r="E196" s="113">
        <f>ORÇAMENTO!$G196</f>
        <v>50</v>
      </c>
      <c r="F196" s="114" t="s">
        <v>980</v>
      </c>
    </row>
    <row r="197" spans="1:6" s="49" customFormat="1" ht="26.4" x14ac:dyDescent="0.3">
      <c r="A197" s="111" t="str">
        <f>ORÇAMENTO!A197</f>
        <v>Serviço</v>
      </c>
      <c r="B197" s="112" t="str">
        <f>ORÇAMENTO!$B197</f>
        <v>8.6.2.</v>
      </c>
      <c r="C197" s="80" t="str">
        <f>ORÇAMENTO!$E197</f>
        <v>SOQUETE DE PVC / TERMOPLASTICO BASE E27, COM CHAVE, PARA LAMPADAS</v>
      </c>
      <c r="D197" s="29" t="str">
        <f>ORÇAMENTO!$F197</f>
        <v>UN</v>
      </c>
      <c r="E197" s="113">
        <f>ORÇAMENTO!$G197</f>
        <v>250</v>
      </c>
      <c r="F197" s="114" t="s">
        <v>980</v>
      </c>
    </row>
    <row r="198" spans="1:6" s="49" customFormat="1" ht="26.4" x14ac:dyDescent="0.3">
      <c r="A198" s="111" t="str">
        <f>ORÇAMENTO!A198</f>
        <v>Serviço</v>
      </c>
      <c r="B198" s="112" t="str">
        <f>ORÇAMENTO!$B198</f>
        <v>8.6.3.</v>
      </c>
      <c r="C198" s="80" t="str">
        <f>ORÇAMENTO!$E198</f>
        <v>LAMPADA LED 10 W BIVOLT BRANCA, FORMATO TRADICIONAL (BASE E27)</v>
      </c>
      <c r="D198" s="29" t="str">
        <f>ORÇAMENTO!$F198</f>
        <v>UN</v>
      </c>
      <c r="E198" s="113">
        <f>ORÇAMENTO!$G198</f>
        <v>250</v>
      </c>
      <c r="F198" s="114" t="s">
        <v>980</v>
      </c>
    </row>
    <row r="199" spans="1:6" s="49" customFormat="1" x14ac:dyDescent="0.3">
      <c r="A199" s="111" t="str">
        <f>ORÇAMENTO!A199</f>
        <v>Serviço</v>
      </c>
      <c r="B199" s="112" t="str">
        <f>ORÇAMENTO!$B199</f>
        <v>8.6.4.</v>
      </c>
      <c r="C199" s="80" t="str">
        <f>ORÇAMENTO!$E199</f>
        <v>LUMINÁRIA LED PAFLON DE SOBREPOR - 24W</v>
      </c>
      <c r="D199" s="29" t="str">
        <f>ORÇAMENTO!$F199</f>
        <v>UN</v>
      </c>
      <c r="E199" s="113">
        <f>ORÇAMENTO!$G199</f>
        <v>400</v>
      </c>
      <c r="F199" s="114" t="s">
        <v>980</v>
      </c>
    </row>
    <row r="200" spans="1:6" s="49" customFormat="1" x14ac:dyDescent="0.3">
      <c r="A200" s="111" t="str">
        <f>ORÇAMENTO!A200</f>
        <v>Serviço</v>
      </c>
      <c r="B200" s="112" t="str">
        <f>ORÇAMENTO!$B200</f>
        <v>8.6.5.</v>
      </c>
      <c r="C200" s="80" t="str">
        <f>ORÇAMENTO!$E200</f>
        <v>LUMINÁRIA LED PAFLON DE SOBREPOR - 36W</v>
      </c>
      <c r="D200" s="29" t="str">
        <f>ORÇAMENTO!$F200</f>
        <v>UN</v>
      </c>
      <c r="E200" s="113">
        <f>ORÇAMENTO!$G200</f>
        <v>200</v>
      </c>
      <c r="F200" s="114" t="s">
        <v>980</v>
      </c>
    </row>
    <row r="201" spans="1:6" s="49" customFormat="1" x14ac:dyDescent="0.3">
      <c r="A201" s="111" t="str">
        <f>ORÇAMENTO!A201</f>
        <v>Nível 2</v>
      </c>
      <c r="B201" s="112" t="str">
        <f>ORÇAMENTO!$B201</f>
        <v>8.7.</v>
      </c>
      <c r="C201" s="80" t="str">
        <f>ORÇAMENTO!$E201</f>
        <v>ALIMENTAÇÃO, MEDIÇÃO, PROTEÇÃO E MOTORES</v>
      </c>
      <c r="D201" s="29"/>
      <c r="E201" s="113"/>
      <c r="F201" s="114"/>
    </row>
    <row r="202" spans="1:6" s="49" customFormat="1" x14ac:dyDescent="0.3">
      <c r="A202" s="111" t="str">
        <f>ORÇAMENTO!A202</f>
        <v>Serviço</v>
      </c>
      <c r="B202" s="112" t="str">
        <f>ORÇAMENTO!$B202</f>
        <v>8.7.1.</v>
      </c>
      <c r="C202" s="80" t="str">
        <f>ORÇAMENTO!$E202</f>
        <v>CORDOALHA DE COBRE NU - SEÇAO 35 A 50MM2 - ISOLADORES</v>
      </c>
      <c r="D202" s="29" t="str">
        <f>ORÇAMENTO!$F202</f>
        <v>M</v>
      </c>
      <c r="E202" s="113">
        <f>ORÇAMENTO!$G202</f>
        <v>250</v>
      </c>
      <c r="F202" s="114" t="s">
        <v>980</v>
      </c>
    </row>
    <row r="203" spans="1:6" s="49" customFormat="1" x14ac:dyDescent="0.3">
      <c r="A203" s="111" t="str">
        <f>ORÇAMENTO!A203</f>
        <v>Serviço</v>
      </c>
      <c r="B203" s="112" t="str">
        <f>ORÇAMENTO!$B203</f>
        <v>8.7.2.</v>
      </c>
      <c r="C203" s="80" t="str">
        <f>ORÇAMENTO!$E203</f>
        <v>CORDOALHA DE COBRE NU - SEÇAO 70 A 90MM2 - ISOLADORES</v>
      </c>
      <c r="D203" s="29" t="str">
        <f>ORÇAMENTO!$F203</f>
        <v>M</v>
      </c>
      <c r="E203" s="113">
        <f>ORÇAMENTO!$G203</f>
        <v>100</v>
      </c>
      <c r="F203" s="114" t="s">
        <v>980</v>
      </c>
    </row>
    <row r="204" spans="1:6" s="49" customFormat="1" x14ac:dyDescent="0.3">
      <c r="A204" s="111" t="str">
        <f>ORÇAMENTO!A204</f>
        <v>Serviço</v>
      </c>
      <c r="B204" s="112" t="str">
        <f>ORÇAMENTO!$B204</f>
        <v>8.7.3.</v>
      </c>
      <c r="C204" s="80" t="str">
        <f>ORÇAMENTO!$E204</f>
        <v>INTERRUPTOR DIFERENCIAL RESIDUAL 20A/30MA-2P</v>
      </c>
      <c r="D204" s="29" t="str">
        <f>ORÇAMENTO!$F204</f>
        <v>UN</v>
      </c>
      <c r="E204" s="113">
        <f>ORÇAMENTO!$G204</f>
        <v>200</v>
      </c>
      <c r="F204" s="114" t="s">
        <v>980</v>
      </c>
    </row>
    <row r="205" spans="1:6" s="49" customFormat="1" x14ac:dyDescent="0.3">
      <c r="A205" s="111" t="str">
        <f>ORÇAMENTO!A205</f>
        <v>Serviço</v>
      </c>
      <c r="B205" s="112" t="str">
        <f>ORÇAMENTO!$B205</f>
        <v>8.7.4.</v>
      </c>
      <c r="C205" s="80" t="str">
        <f>ORÇAMENTO!$E205</f>
        <v>INTERRUPTOR DIFERENCIAL RESIDUAL 40A/30MA-4P</v>
      </c>
      <c r="D205" s="29" t="str">
        <f>ORÇAMENTO!$F205</f>
        <v>UN</v>
      </c>
      <c r="E205" s="113">
        <f>ORÇAMENTO!$G205</f>
        <v>100</v>
      </c>
      <c r="F205" s="114" t="s">
        <v>980</v>
      </c>
    </row>
    <row r="206" spans="1:6" s="49" customFormat="1" x14ac:dyDescent="0.3">
      <c r="A206" s="111" t="str">
        <f>ORÇAMENTO!A206</f>
        <v>Serviço</v>
      </c>
      <c r="B206" s="112" t="str">
        <f>ORÇAMENTO!$B206</f>
        <v>8.7.5.</v>
      </c>
      <c r="C206" s="80" t="str">
        <f>ORÇAMENTO!$E206</f>
        <v>MASTRO SIMPLES DE FO GO P/ PARA-RAIO (C/ ACESSORIOS)</v>
      </c>
      <c r="D206" s="29" t="str">
        <f>ORÇAMENTO!$F206</f>
        <v>UN</v>
      </c>
      <c r="E206" s="113">
        <f>ORÇAMENTO!$G206</f>
        <v>10</v>
      </c>
      <c r="F206" s="114" t="s">
        <v>980</v>
      </c>
    </row>
    <row r="207" spans="1:6" s="49" customFormat="1" ht="26.4" x14ac:dyDescent="0.3">
      <c r="A207" s="111" t="str">
        <f>ORÇAMENTO!A207</f>
        <v>Serviço</v>
      </c>
      <c r="B207" s="112" t="str">
        <f>ORÇAMENTO!$B207</f>
        <v>8.7.6.</v>
      </c>
      <c r="C207" s="80" t="str">
        <f>ORÇAMENTO!$E207</f>
        <v>MURETA DE MEDIÇAO EM ALV.C/LAJE EM CONC.(C=2.20/L=0.50/H=2.0M)</v>
      </c>
      <c r="D207" s="29" t="str">
        <f>ORÇAMENTO!$F207</f>
        <v>UN</v>
      </c>
      <c r="E207" s="113">
        <f>ORÇAMENTO!$G207</f>
        <v>4</v>
      </c>
      <c r="F207" s="114" t="s">
        <v>980</v>
      </c>
    </row>
    <row r="208" spans="1:6" s="49" customFormat="1" x14ac:dyDescent="0.3">
      <c r="A208" s="111" t="str">
        <f>ORÇAMENTO!A208</f>
        <v>Serviço</v>
      </c>
      <c r="B208" s="112" t="str">
        <f>ORÇAMENTO!$B208</f>
        <v>8.7.7.</v>
      </c>
      <c r="C208" s="80" t="str">
        <f>ORÇAMENTO!$E208</f>
        <v>PÁRA-RAIO LATAO CROMADO TIPO FRANKLIN (S/ACESS.)</v>
      </c>
      <c r="D208" s="29" t="str">
        <f>ORÇAMENTO!$F208</f>
        <v>UN</v>
      </c>
      <c r="E208" s="113">
        <f>ORÇAMENTO!$G208</f>
        <v>10</v>
      </c>
      <c r="F208" s="114" t="s">
        <v>980</v>
      </c>
    </row>
    <row r="209" spans="1:6" s="49" customFormat="1" x14ac:dyDescent="0.3">
      <c r="A209" s="111" t="str">
        <f>ORÇAMENTO!A209</f>
        <v>Nível 2</v>
      </c>
      <c r="B209" s="112" t="str">
        <f>ORÇAMENTO!$B209</f>
        <v>8.8.</v>
      </c>
      <c r="C209" s="80" t="str">
        <f>ORÇAMENTO!$E209</f>
        <v>INSTALAÇÕES TELEFÔNICAS E LÓGICAS</v>
      </c>
      <c r="D209" s="29"/>
      <c r="E209" s="113"/>
      <c r="F209" s="114"/>
    </row>
    <row r="210" spans="1:6" s="49" customFormat="1" x14ac:dyDescent="0.3">
      <c r="A210" s="111" t="str">
        <f>ORÇAMENTO!A210</f>
        <v>Serviço</v>
      </c>
      <c r="B210" s="112" t="str">
        <f>ORÇAMENTO!$B210</f>
        <v>8.8.1.</v>
      </c>
      <c r="C210" s="80" t="str">
        <f>ORÇAMENTO!$E210</f>
        <v>PONTO DE LOGICA - UTP (C/ INSTALAÇAO APARENTE)</v>
      </c>
      <c r="D210" s="29" t="str">
        <f>ORÇAMENTO!$F210</f>
        <v>PT</v>
      </c>
      <c r="E210" s="113">
        <f>ORÇAMENTO!$G210</f>
        <v>20</v>
      </c>
      <c r="F210" s="114" t="s">
        <v>980</v>
      </c>
    </row>
    <row r="211" spans="1:6" s="49" customFormat="1" x14ac:dyDescent="0.3">
      <c r="A211" s="111" t="str">
        <f>ORÇAMENTO!A211</f>
        <v>Serviço</v>
      </c>
      <c r="B211" s="112" t="str">
        <f>ORÇAMENTO!$B211</f>
        <v>8.8.2.</v>
      </c>
      <c r="C211" s="80" t="str">
        <f>ORÇAMENTO!$E211</f>
        <v>PONTO DE LOGICA - UTP (INCL. ELETR.,CABO E CONECTOR)</v>
      </c>
      <c r="D211" s="29" t="str">
        <f>ORÇAMENTO!$F211</f>
        <v>PT</v>
      </c>
      <c r="E211" s="113">
        <f>ORÇAMENTO!$G211</f>
        <v>20</v>
      </c>
      <c r="F211" s="114" t="s">
        <v>980</v>
      </c>
    </row>
    <row r="212" spans="1:6" s="49" customFormat="1" x14ac:dyDescent="0.3">
      <c r="A212" s="111" t="str">
        <f>ORÇAMENTO!A212</f>
        <v>Serviço</v>
      </c>
      <c r="B212" s="112" t="str">
        <f>ORÇAMENTO!$B212</f>
        <v>8.8.3.</v>
      </c>
      <c r="C212" s="80" t="str">
        <f>ORÇAMENTO!$E212</f>
        <v>TOMADA FEMEA RJ-45 COMPLETA</v>
      </c>
      <c r="D212" s="29" t="str">
        <f>ORÇAMENTO!$F212</f>
        <v>UN</v>
      </c>
      <c r="E212" s="113">
        <f>ORÇAMENTO!$G212</f>
        <v>20</v>
      </c>
      <c r="F212" s="114" t="s">
        <v>980</v>
      </c>
    </row>
    <row r="213" spans="1:6" s="49" customFormat="1" x14ac:dyDescent="0.3">
      <c r="A213" s="111" t="str">
        <f>ORÇAMENTO!A213</f>
        <v>Meta</v>
      </c>
      <c r="B213" s="112" t="str">
        <f>ORÇAMENTO!$B213</f>
        <v>9.</v>
      </c>
      <c r="C213" s="80" t="str">
        <f>ORÇAMENTO!$E213</f>
        <v>INSTALAÇÕES DE AR CONDICIONADO</v>
      </c>
      <c r="D213" s="29"/>
      <c r="E213" s="113"/>
      <c r="F213" s="114"/>
    </row>
    <row r="214" spans="1:6" s="49" customFormat="1" x14ac:dyDescent="0.3">
      <c r="A214" s="111" t="str">
        <f>ORÇAMENTO!A214</f>
        <v>Nível 2</v>
      </c>
      <c r="B214" s="112" t="str">
        <f>ORÇAMENTO!$B214</f>
        <v>9.1.</v>
      </c>
      <c r="C214" s="80" t="str">
        <f>ORÇAMENTO!$E214</f>
        <v>PONTOS</v>
      </c>
      <c r="D214" s="29"/>
      <c r="E214" s="113"/>
      <c r="F214" s="114"/>
    </row>
    <row r="215" spans="1:6" s="49" customFormat="1" x14ac:dyDescent="0.3">
      <c r="A215" s="111" t="str">
        <f>ORÇAMENTO!A215</f>
        <v>Serviço</v>
      </c>
      <c r="B215" s="112" t="str">
        <f>ORÇAMENTO!$B215</f>
        <v>9.1.1.</v>
      </c>
      <c r="C215" s="80" t="str">
        <f>ORÇAMENTO!$E215</f>
        <v>PONTO DE DRENO P/ SPLIT (10M)</v>
      </c>
      <c r="D215" s="29" t="str">
        <f>ORÇAMENTO!$F215</f>
        <v>PT</v>
      </c>
      <c r="E215" s="113">
        <f>ORÇAMENTO!$G215</f>
        <v>50</v>
      </c>
      <c r="F215" s="114" t="s">
        <v>980</v>
      </c>
    </row>
    <row r="216" spans="1:6" s="49" customFormat="1" x14ac:dyDescent="0.3">
      <c r="A216" s="111" t="str">
        <f>ORÇAMENTO!A216</f>
        <v>Serviço</v>
      </c>
      <c r="B216" s="112" t="str">
        <f>ORÇAMENTO!$B216</f>
        <v>9.1.2.</v>
      </c>
      <c r="C216" s="80" t="str">
        <f>ORÇAMENTO!$E216</f>
        <v>PONTO DE GÁS P/ SPLIT ATÉ 30.000 BTU'S (10M)</v>
      </c>
      <c r="D216" s="29" t="str">
        <f>ORÇAMENTO!$F216</f>
        <v>PT</v>
      </c>
      <c r="E216" s="113">
        <f>ORÇAMENTO!$G216</f>
        <v>30</v>
      </c>
      <c r="F216" s="114" t="s">
        <v>980</v>
      </c>
    </row>
    <row r="217" spans="1:6" s="49" customFormat="1" x14ac:dyDescent="0.3">
      <c r="A217" s="111" t="str">
        <f>ORÇAMENTO!A217</f>
        <v>Serviço</v>
      </c>
      <c r="B217" s="112" t="str">
        <f>ORÇAMENTO!$B217</f>
        <v>9.1.3.</v>
      </c>
      <c r="C217" s="80" t="str">
        <f>ORÇAMENTO!$E217</f>
        <v>REVISÃO DE PONTO DE AR CONDICIONADO</v>
      </c>
      <c r="D217" s="29" t="str">
        <f>ORÇAMENTO!$F217</f>
        <v>PT</v>
      </c>
      <c r="E217" s="113">
        <f>ORÇAMENTO!$G217</f>
        <v>100</v>
      </c>
      <c r="F217" s="114" t="s">
        <v>980</v>
      </c>
    </row>
    <row r="218" spans="1:6" s="49" customFormat="1" x14ac:dyDescent="0.3">
      <c r="A218" s="111" t="str">
        <f>ORÇAMENTO!A218</f>
        <v>Meta</v>
      </c>
      <c r="B218" s="112" t="str">
        <f>ORÇAMENTO!$B218</f>
        <v>10.</v>
      </c>
      <c r="C218" s="80" t="str">
        <f>ORÇAMENTO!$E218</f>
        <v>INSTALAÇÕES HIDROSSANITÁRIAS</v>
      </c>
      <c r="D218" s="29"/>
      <c r="E218" s="113"/>
      <c r="F218" s="114"/>
    </row>
    <row r="219" spans="1:6" s="49" customFormat="1" x14ac:dyDescent="0.3">
      <c r="A219" s="111" t="str">
        <f>ORÇAMENTO!A219</f>
        <v>Nível 2</v>
      </c>
      <c r="B219" s="112" t="str">
        <f>ORÇAMENTO!$B219</f>
        <v>10.1.</v>
      </c>
      <c r="C219" s="80" t="str">
        <f>ORÇAMENTO!$E219</f>
        <v>AGUA FRIA</v>
      </c>
      <c r="D219" s="29"/>
      <c r="E219" s="113"/>
      <c r="F219" s="114"/>
    </row>
    <row r="220" spans="1:6" s="49" customFormat="1" x14ac:dyDescent="0.3">
      <c r="A220" s="111" t="str">
        <f>ORÇAMENTO!A220</f>
        <v>Serviço</v>
      </c>
      <c r="B220" s="112" t="str">
        <f>ORÇAMENTO!$B220</f>
        <v>10.1.1.</v>
      </c>
      <c r="C220" s="80" t="str">
        <f>ORÇAMENTO!$E220</f>
        <v>PONTO DE AGUA (INCL. TUBOS E CONEXOES)</v>
      </c>
      <c r="D220" s="29" t="str">
        <f>ORÇAMENTO!$F220</f>
        <v>PT</v>
      </c>
      <c r="E220" s="113">
        <f>ORÇAMENTO!$G220</f>
        <v>200</v>
      </c>
      <c r="F220" s="114" t="s">
        <v>980</v>
      </c>
    </row>
    <row r="221" spans="1:6" s="49" customFormat="1" x14ac:dyDescent="0.3">
      <c r="A221" s="111" t="str">
        <f>ORÇAMENTO!A221</f>
        <v>Serviço</v>
      </c>
      <c r="B221" s="112" t="str">
        <f>ORÇAMENTO!$B221</f>
        <v>10.1.2.</v>
      </c>
      <c r="C221" s="80" t="str">
        <f>ORÇAMENTO!$E221</f>
        <v>REGISTRO DE GAVETA  2" - BRUTO</v>
      </c>
      <c r="D221" s="29" t="str">
        <f>ORÇAMENTO!$F221</f>
        <v>UN</v>
      </c>
      <c r="E221" s="113">
        <f>ORÇAMENTO!$G221</f>
        <v>20</v>
      </c>
      <c r="F221" s="114" t="s">
        <v>980</v>
      </c>
    </row>
    <row r="222" spans="1:6" s="49" customFormat="1" x14ac:dyDescent="0.3">
      <c r="A222" s="111" t="str">
        <f>ORÇAMENTO!A222</f>
        <v>Serviço</v>
      </c>
      <c r="B222" s="112" t="str">
        <f>ORÇAMENTO!$B222</f>
        <v>10.1.3.</v>
      </c>
      <c r="C222" s="80" t="str">
        <f>ORÇAMENTO!$E222</f>
        <v>REGISTRO DE GAVETA 2 1/2" - BRUTO</v>
      </c>
      <c r="D222" s="29" t="str">
        <f>ORÇAMENTO!$F222</f>
        <v>UN</v>
      </c>
      <c r="E222" s="113">
        <f>ORÇAMENTO!$G222</f>
        <v>10</v>
      </c>
      <c r="F222" s="114" t="s">
        <v>980</v>
      </c>
    </row>
    <row r="223" spans="1:6" s="49" customFormat="1" x14ac:dyDescent="0.3">
      <c r="A223" s="111" t="str">
        <f>ORÇAMENTO!A223</f>
        <v>Serviço</v>
      </c>
      <c r="B223" s="112" t="str">
        <f>ORÇAMENTO!$B223</f>
        <v>10.1.4.</v>
      </c>
      <c r="C223" s="80" t="str">
        <f>ORÇAMENTO!$E223</f>
        <v>REGISTRO DE PRESSAO C/ CANOPLA -  3/4"</v>
      </c>
      <c r="D223" s="29" t="str">
        <f>ORÇAMENTO!$F223</f>
        <v>UN</v>
      </c>
      <c r="E223" s="113">
        <f>ORÇAMENTO!$G223</f>
        <v>25</v>
      </c>
      <c r="F223" s="114" t="s">
        <v>980</v>
      </c>
    </row>
    <row r="224" spans="1:6" s="49" customFormat="1" x14ac:dyDescent="0.3">
      <c r="A224" s="111" t="str">
        <f>ORÇAMENTO!A224</f>
        <v>Serviço</v>
      </c>
      <c r="B224" s="112" t="str">
        <f>ORÇAMENTO!$B224</f>
        <v>10.1.5.</v>
      </c>
      <c r="C224" s="80" t="str">
        <f>ORÇAMENTO!$E224</f>
        <v>RESERVATÓRIO EM POLIETILENO DE 1.000 L</v>
      </c>
      <c r="D224" s="29" t="str">
        <f>ORÇAMENTO!$F224</f>
        <v>UN</v>
      </c>
      <c r="E224" s="113">
        <f>ORÇAMENTO!$G224</f>
        <v>10</v>
      </c>
      <c r="F224" s="114" t="s">
        <v>980</v>
      </c>
    </row>
    <row r="225" spans="1:6" s="49" customFormat="1" x14ac:dyDescent="0.3">
      <c r="A225" s="111" t="str">
        <f>ORÇAMENTO!A225</f>
        <v>Serviço</v>
      </c>
      <c r="B225" s="112" t="str">
        <f>ORÇAMENTO!$B225</f>
        <v>10.1.6.</v>
      </c>
      <c r="C225" s="80" t="str">
        <f>ORÇAMENTO!$E225</f>
        <v>RESERVATÓRIO EM POLIETILENO DE 3.000 L</v>
      </c>
      <c r="D225" s="29" t="str">
        <f>ORÇAMENTO!$F225</f>
        <v>UN</v>
      </c>
      <c r="E225" s="113">
        <f>ORÇAMENTO!$G225</f>
        <v>5</v>
      </c>
      <c r="F225" s="114" t="s">
        <v>980</v>
      </c>
    </row>
    <row r="226" spans="1:6" s="49" customFormat="1" x14ac:dyDescent="0.3">
      <c r="A226" s="111" t="str">
        <f>ORÇAMENTO!A226</f>
        <v>Serviço</v>
      </c>
      <c r="B226" s="112" t="str">
        <f>ORÇAMENTO!$B226</f>
        <v>10.1.7.</v>
      </c>
      <c r="C226" s="80" t="str">
        <f>ORÇAMENTO!$E226</f>
        <v>RESERVATÓRIO EM POLIETILENO DE 5.000 L</v>
      </c>
      <c r="D226" s="29" t="str">
        <f>ORÇAMENTO!$F226</f>
        <v>UN</v>
      </c>
      <c r="E226" s="113">
        <f>ORÇAMENTO!$G226</f>
        <v>5</v>
      </c>
      <c r="F226" s="114" t="s">
        <v>980</v>
      </c>
    </row>
    <row r="227" spans="1:6" s="49" customFormat="1" x14ac:dyDescent="0.3">
      <c r="A227" s="111" t="str">
        <f>ORÇAMENTO!A227</f>
        <v>Serviço</v>
      </c>
      <c r="B227" s="112" t="str">
        <f>ORÇAMENTO!$B227</f>
        <v>10.1.8.</v>
      </c>
      <c r="C227" s="80" t="str">
        <f>ORÇAMENTO!$E227</f>
        <v>REVISÃO DE PONTO DE ÁGUA</v>
      </c>
      <c r="D227" s="29" t="str">
        <f>ORÇAMENTO!$F227</f>
        <v>PT</v>
      </c>
      <c r="E227" s="113">
        <f>ORÇAMENTO!$G227</f>
        <v>400</v>
      </c>
      <c r="F227" s="114" t="s">
        <v>980</v>
      </c>
    </row>
    <row r="228" spans="1:6" s="49" customFormat="1" x14ac:dyDescent="0.3">
      <c r="A228" s="111" t="str">
        <f>ORÇAMENTO!A228</f>
        <v>Nível 2</v>
      </c>
      <c r="B228" s="112" t="str">
        <f>ORÇAMENTO!$B228</f>
        <v>10.2.</v>
      </c>
      <c r="C228" s="80" t="str">
        <f>ORÇAMENTO!$E228</f>
        <v>ESGOTO</v>
      </c>
      <c r="D228" s="29"/>
      <c r="E228" s="113"/>
      <c r="F228" s="114"/>
    </row>
    <row r="229" spans="1:6" s="49" customFormat="1" x14ac:dyDescent="0.3">
      <c r="A229" s="111" t="str">
        <f>ORÇAMENTO!A229</f>
        <v>Serviço</v>
      </c>
      <c r="B229" s="112" t="str">
        <f>ORÇAMENTO!$B229</f>
        <v>10.2.1.</v>
      </c>
      <c r="C229" s="80" t="str">
        <f>ORÇAMENTO!$E229</f>
        <v>CAIXA EM ALVENARIA DE  30X30X30CM C/ TPO. CONCRETO</v>
      </c>
      <c r="D229" s="29" t="str">
        <f>ORÇAMENTO!$F229</f>
        <v>UN</v>
      </c>
      <c r="E229" s="113">
        <f>ORÇAMENTO!$G229</f>
        <v>100</v>
      </c>
      <c r="F229" s="114" t="s">
        <v>980</v>
      </c>
    </row>
    <row r="230" spans="1:6" s="49" customFormat="1" x14ac:dyDescent="0.3">
      <c r="A230" s="111" t="str">
        <f>ORÇAMENTO!A230</f>
        <v>Serviço</v>
      </c>
      <c r="B230" s="112" t="str">
        <f>ORÇAMENTO!$B230</f>
        <v>10.2.2.</v>
      </c>
      <c r="C230" s="80" t="str">
        <f>ORÇAMENTO!$E230</f>
        <v>CAIXA EM ALVENARIA DE  40X40X50CM C/ TPO. CONCRETO</v>
      </c>
      <c r="D230" s="29" t="str">
        <f>ORÇAMENTO!$F230</f>
        <v>UN</v>
      </c>
      <c r="E230" s="113">
        <f>ORÇAMENTO!$G230</f>
        <v>50</v>
      </c>
      <c r="F230" s="114" t="s">
        <v>980</v>
      </c>
    </row>
    <row r="231" spans="1:6" s="49" customFormat="1" x14ac:dyDescent="0.3">
      <c r="A231" s="111" t="str">
        <f>ORÇAMENTO!A231</f>
        <v>Serviço</v>
      </c>
      <c r="B231" s="112" t="str">
        <f>ORÇAMENTO!$B231</f>
        <v>10.2.3.</v>
      </c>
      <c r="C231" s="80" t="str">
        <f>ORÇAMENTO!$E231</f>
        <v>CAIXA SIFONADA DE PVC C/ GRELHA - 100X100X50MM</v>
      </c>
      <c r="D231" s="29" t="str">
        <f>ORÇAMENTO!$F231</f>
        <v>UN</v>
      </c>
      <c r="E231" s="113">
        <f>ORÇAMENTO!$G231</f>
        <v>50</v>
      </c>
      <c r="F231" s="114" t="s">
        <v>980</v>
      </c>
    </row>
    <row r="232" spans="1:6" s="49" customFormat="1" x14ac:dyDescent="0.3">
      <c r="A232" s="111" t="str">
        <f>ORÇAMENTO!A232</f>
        <v>Serviço</v>
      </c>
      <c r="B232" s="112" t="str">
        <f>ORÇAMENTO!$B232</f>
        <v>10.2.4.</v>
      </c>
      <c r="C232" s="80" t="str">
        <f>ORÇAMENTO!$E232</f>
        <v>FOSSA SEPTICA PRE-MOLDADA CAP= 10 PESSOAS</v>
      </c>
      <c r="D232" s="29" t="str">
        <f>ORÇAMENTO!$F232</f>
        <v>UN</v>
      </c>
      <c r="E232" s="113">
        <f>ORÇAMENTO!$G232</f>
        <v>5</v>
      </c>
      <c r="F232" s="114" t="s">
        <v>980</v>
      </c>
    </row>
    <row r="233" spans="1:6" s="49" customFormat="1" x14ac:dyDescent="0.3">
      <c r="A233" s="111" t="str">
        <f>ORÇAMENTO!A233</f>
        <v>Serviço</v>
      </c>
      <c r="B233" s="112" t="str">
        <f>ORÇAMENTO!$B233</f>
        <v>10.2.5.</v>
      </c>
      <c r="C233" s="80" t="str">
        <f>ORÇAMENTO!$E233</f>
        <v>PONTO DE ESGOTO (INCL. TUBOS, CONEXOES,CX. E RALOS)</v>
      </c>
      <c r="D233" s="29" t="str">
        <f>ORÇAMENTO!$F233</f>
        <v>PT</v>
      </c>
      <c r="E233" s="113">
        <f>ORÇAMENTO!$G233</f>
        <v>200</v>
      </c>
      <c r="F233" s="114" t="s">
        <v>980</v>
      </c>
    </row>
    <row r="234" spans="1:6" s="49" customFormat="1" x14ac:dyDescent="0.3">
      <c r="A234" s="111" t="str">
        <f>ORÇAMENTO!A234</f>
        <v>Serviço</v>
      </c>
      <c r="B234" s="112" t="str">
        <f>ORÇAMENTO!$B234</f>
        <v>10.2.6.</v>
      </c>
      <c r="C234" s="80" t="str">
        <f>ORÇAMENTO!$E234</f>
        <v>REVISÃO DE PONTO DE ESGOTO</v>
      </c>
      <c r="D234" s="29" t="str">
        <f>ORÇAMENTO!$F234</f>
        <v>PT</v>
      </c>
      <c r="E234" s="113">
        <f>ORÇAMENTO!$G234</f>
        <v>400</v>
      </c>
      <c r="F234" s="114" t="s">
        <v>980</v>
      </c>
    </row>
    <row r="235" spans="1:6" s="49" customFormat="1" x14ac:dyDescent="0.3">
      <c r="A235" s="111" t="str">
        <f>ORÇAMENTO!A235</f>
        <v>Serviço</v>
      </c>
      <c r="B235" s="112" t="str">
        <f>ORÇAMENTO!$B235</f>
        <v>10.2.7.</v>
      </c>
      <c r="C235" s="80" t="str">
        <f>ORÇAMENTO!$E235</f>
        <v>SUMIDOURO PRE-MOLDADO CAP= 10 PESSOAS</v>
      </c>
      <c r="D235" s="29" t="str">
        <f>ORÇAMENTO!$F235</f>
        <v>UN</v>
      </c>
      <c r="E235" s="113">
        <f>ORÇAMENTO!$G235</f>
        <v>5</v>
      </c>
      <c r="F235" s="114" t="s">
        <v>980</v>
      </c>
    </row>
    <row r="236" spans="1:6" s="49" customFormat="1" x14ac:dyDescent="0.3">
      <c r="A236" s="111" t="str">
        <f>ORÇAMENTO!A236</f>
        <v>Serviço</v>
      </c>
      <c r="B236" s="112" t="str">
        <f>ORÇAMENTO!$B236</f>
        <v>10.2.8.</v>
      </c>
      <c r="C236" s="80" t="str">
        <f>ORÇAMENTO!$E236</f>
        <v>TUBO EM PVC - 150MM (LS)</v>
      </c>
      <c r="D236" s="29" t="str">
        <f>ORÇAMENTO!$F236</f>
        <v>M</v>
      </c>
      <c r="E236" s="113">
        <f>ORÇAMENTO!$G236</f>
        <v>250</v>
      </c>
      <c r="F236" s="114" t="s">
        <v>980</v>
      </c>
    </row>
    <row r="237" spans="1:6" s="49" customFormat="1" x14ac:dyDescent="0.3">
      <c r="A237" s="111" t="str">
        <f>ORÇAMENTO!A237</f>
        <v>Serviço</v>
      </c>
      <c r="B237" s="112" t="str">
        <f>ORÇAMENTO!$B237</f>
        <v>10.2.9.</v>
      </c>
      <c r="C237" s="80" t="str">
        <f>ORÇAMENTO!$E237</f>
        <v>TUBO EM PVC - 200MM (LS)</v>
      </c>
      <c r="D237" s="29" t="str">
        <f>ORÇAMENTO!$F237</f>
        <v>M</v>
      </c>
      <c r="E237" s="113">
        <f>ORÇAMENTO!$G237</f>
        <v>150</v>
      </c>
      <c r="F237" s="114" t="s">
        <v>980</v>
      </c>
    </row>
    <row r="238" spans="1:6" s="49" customFormat="1" x14ac:dyDescent="0.3">
      <c r="A238" s="111" t="str">
        <f>ORÇAMENTO!A238</f>
        <v>Nível 2</v>
      </c>
      <c r="B238" s="112" t="str">
        <f>ORÇAMENTO!$B238</f>
        <v>10.3.</v>
      </c>
      <c r="C238" s="80" t="str">
        <f>ORÇAMENTO!$E238</f>
        <v>AGUAS PLUVIAIS</v>
      </c>
      <c r="D238" s="29"/>
      <c r="E238" s="113"/>
      <c r="F238" s="114"/>
    </row>
    <row r="239" spans="1:6" s="49" customFormat="1" x14ac:dyDescent="0.3">
      <c r="A239" s="111" t="str">
        <f>ORÇAMENTO!A239</f>
        <v>Serviço</v>
      </c>
      <c r="B239" s="112" t="str">
        <f>ORÇAMENTO!$B239</f>
        <v>10.3.1.</v>
      </c>
      <c r="C239" s="80" t="str">
        <f>ORÇAMENTO!$E239</f>
        <v>CANALETA EM ALVENARIA (0.30X0.30M) REBOCADA INTERNAMENTE</v>
      </c>
      <c r="D239" s="29" t="str">
        <f>ORÇAMENTO!$F239</f>
        <v>M</v>
      </c>
      <c r="E239" s="113">
        <f>ORÇAMENTO!$G239</f>
        <v>100</v>
      </c>
      <c r="F239" s="114" t="s">
        <v>980</v>
      </c>
    </row>
    <row r="240" spans="1:6" s="49" customFormat="1" x14ac:dyDescent="0.3">
      <c r="A240" s="111" t="str">
        <f>ORÇAMENTO!A240</f>
        <v>Serviço</v>
      </c>
      <c r="B240" s="112" t="str">
        <f>ORÇAMENTO!$B240</f>
        <v>10.3.2.</v>
      </c>
      <c r="C240" s="80" t="str">
        <f>ORÇAMENTO!$E240</f>
        <v>TUBO EM CONCRETO SIMPLES  D=300MM</v>
      </c>
      <c r="D240" s="29" t="str">
        <f>ORÇAMENTO!$F240</f>
        <v>UN</v>
      </c>
      <c r="E240" s="113">
        <f>ORÇAMENTO!$G240</f>
        <v>30</v>
      </c>
      <c r="F240" s="114" t="s">
        <v>980</v>
      </c>
    </row>
    <row r="241" spans="1:6" s="49" customFormat="1" x14ac:dyDescent="0.3">
      <c r="A241" s="111" t="str">
        <f>ORÇAMENTO!A241</f>
        <v>Meta</v>
      </c>
      <c r="B241" s="112" t="str">
        <f>ORÇAMENTO!$B241</f>
        <v>11.</v>
      </c>
      <c r="C241" s="80" t="str">
        <f>ORÇAMENTO!$E241</f>
        <v>APARELHOS, LOUÇAS, METAIS E ACESSÓRIOS SANITÁRIOS</v>
      </c>
      <c r="D241" s="29"/>
      <c r="E241" s="113"/>
      <c r="F241" s="114"/>
    </row>
    <row r="242" spans="1:6" s="49" customFormat="1" x14ac:dyDescent="0.3">
      <c r="A242" s="111" t="str">
        <f>ORÇAMENTO!A242</f>
        <v>Nível 2</v>
      </c>
      <c r="B242" s="112" t="str">
        <f>ORÇAMENTO!$B242</f>
        <v>11.1.</v>
      </c>
      <c r="C242" s="80" t="str">
        <f>ORÇAMENTO!$E242</f>
        <v>APARELHOS, LOUÇAS, METAIS E ACESSÓRIOS SANITÁRIOS</v>
      </c>
      <c r="D242" s="29"/>
      <c r="E242" s="113"/>
      <c r="F242" s="114"/>
    </row>
    <row r="243" spans="1:6" s="49" customFormat="1" x14ac:dyDescent="0.3">
      <c r="A243" s="111" t="str">
        <f>ORÇAMENTO!A243</f>
        <v>Serviço</v>
      </c>
      <c r="B243" s="112" t="str">
        <f>ORÇAMENTO!$B243</f>
        <v>11.1.1.</v>
      </c>
      <c r="C243" s="80" t="str">
        <f>ORÇAMENTO!$E243</f>
        <v>ASSENTO PLASTICO</v>
      </c>
      <c r="D243" s="29" t="str">
        <f>ORÇAMENTO!$F243</f>
        <v>UN</v>
      </c>
      <c r="E243" s="113">
        <f>ORÇAMENTO!$G243</f>
        <v>100</v>
      </c>
      <c r="F243" s="114" t="s">
        <v>980</v>
      </c>
    </row>
    <row r="244" spans="1:6" s="49" customFormat="1" x14ac:dyDescent="0.3">
      <c r="A244" s="111" t="str">
        <f>ORÇAMENTO!A244</f>
        <v>Serviço</v>
      </c>
      <c r="B244" s="112" t="str">
        <f>ORÇAMENTO!$B244</f>
        <v>11.1.2.</v>
      </c>
      <c r="C244" s="80" t="str">
        <f>ORÇAMENTO!$E244</f>
        <v>BACIA SIFONADA  - PCD</v>
      </c>
      <c r="D244" s="29" t="str">
        <f>ORÇAMENTO!$F244</f>
        <v>UN</v>
      </c>
      <c r="E244" s="113">
        <f>ORÇAMENTO!$G244</f>
        <v>10</v>
      </c>
      <c r="F244" s="114" t="s">
        <v>980</v>
      </c>
    </row>
    <row r="245" spans="1:6" s="49" customFormat="1" x14ac:dyDescent="0.3">
      <c r="A245" s="111" t="str">
        <f>ORÇAMENTO!A245</f>
        <v>Serviço</v>
      </c>
      <c r="B245" s="112" t="str">
        <f>ORÇAMENTO!$B245</f>
        <v>11.1.3.</v>
      </c>
      <c r="C245" s="80" t="str">
        <f>ORÇAMENTO!$E245</f>
        <v>BACIA SIFONADA C/CX. DESCARGA ACOPLADA C/ ASSENTO</v>
      </c>
      <c r="D245" s="29" t="str">
        <f>ORÇAMENTO!$F245</f>
        <v>UN</v>
      </c>
      <c r="E245" s="113">
        <f>ORÇAMENTO!$G245</f>
        <v>30</v>
      </c>
      <c r="F245" s="114" t="s">
        <v>980</v>
      </c>
    </row>
    <row r="246" spans="1:6" s="49" customFormat="1" x14ac:dyDescent="0.3">
      <c r="A246" s="111" t="str">
        <f>ORÇAMENTO!A246</f>
        <v>Serviço</v>
      </c>
      <c r="B246" s="112" t="str">
        <f>ORÇAMENTO!$B246</f>
        <v>11.1.4.</v>
      </c>
      <c r="C246" s="80" t="str">
        <f>ORÇAMENTO!$E246</f>
        <v>BARRA EM AÇO INOX (PCD)</v>
      </c>
      <c r="D246" s="29" t="str">
        <f>ORÇAMENTO!$F246</f>
        <v>M</v>
      </c>
      <c r="E246" s="113">
        <f>ORÇAMENTO!$G246</f>
        <v>64</v>
      </c>
      <c r="F246" s="114" t="s">
        <v>980</v>
      </c>
    </row>
    <row r="247" spans="1:6" s="49" customFormat="1" x14ac:dyDescent="0.3">
      <c r="A247" s="111" t="str">
        <f>ORÇAMENTO!A247</f>
        <v>Serviço</v>
      </c>
      <c r="B247" s="112" t="str">
        <f>ORÇAMENTO!$B247</f>
        <v>11.1.5.</v>
      </c>
      <c r="C247" s="80" t="str">
        <f>ORÇAMENTO!$E247</f>
        <v>CABIDE CROMADO</v>
      </c>
      <c r="D247" s="29" t="str">
        <f>ORÇAMENTO!$F247</f>
        <v>UN</v>
      </c>
      <c r="E247" s="113">
        <f>ORÇAMENTO!$G247</f>
        <v>10</v>
      </c>
      <c r="F247" s="114" t="s">
        <v>980</v>
      </c>
    </row>
    <row r="248" spans="1:6" s="49" customFormat="1" x14ac:dyDescent="0.3">
      <c r="A248" s="111" t="str">
        <f>ORÇAMENTO!A248</f>
        <v>Serviço</v>
      </c>
      <c r="B248" s="112" t="str">
        <f>ORÇAMENTO!$B248</f>
        <v>11.1.6.</v>
      </c>
      <c r="C248" s="80" t="str">
        <f>ORÇAMENTO!$E248</f>
        <v>CHUVEIRO ELETRICO</v>
      </c>
      <c r="D248" s="29" t="str">
        <f>ORÇAMENTO!$F248</f>
        <v>UN</v>
      </c>
      <c r="E248" s="113">
        <f>ORÇAMENTO!$G248</f>
        <v>10</v>
      </c>
      <c r="F248" s="114" t="s">
        <v>980</v>
      </c>
    </row>
    <row r="249" spans="1:6" s="49" customFormat="1" x14ac:dyDescent="0.3">
      <c r="A249" s="111" t="str">
        <f>ORÇAMENTO!A249</f>
        <v>Serviço</v>
      </c>
      <c r="B249" s="112" t="str">
        <f>ORÇAMENTO!$B249</f>
        <v>11.1.7.</v>
      </c>
      <c r="C249" s="80" t="str">
        <f>ORÇAMENTO!$E249</f>
        <v>CHUVEIRO EM PVC</v>
      </c>
      <c r="D249" s="29" t="str">
        <f>ORÇAMENTO!$F249</f>
        <v>UN</v>
      </c>
      <c r="E249" s="113">
        <f>ORÇAMENTO!$G249</f>
        <v>10</v>
      </c>
      <c r="F249" s="114" t="s">
        <v>980</v>
      </c>
    </row>
    <row r="250" spans="1:6" s="49" customFormat="1" x14ac:dyDescent="0.3">
      <c r="A250" s="111" t="str">
        <f>ORÇAMENTO!A250</f>
        <v>Serviço</v>
      </c>
      <c r="B250" s="112" t="str">
        <f>ORÇAMENTO!$B250</f>
        <v>11.1.8.</v>
      </c>
      <c r="C250" s="80" t="str">
        <f>ORÇAMENTO!$E250</f>
        <v>CUBA EM AÇO INOX 40 X30 X15CM</v>
      </c>
      <c r="D250" s="29" t="str">
        <f>ORÇAMENTO!$F250</f>
        <v>UN</v>
      </c>
      <c r="E250" s="113">
        <f>ORÇAMENTO!$G250</f>
        <v>10</v>
      </c>
      <c r="F250" s="114" t="s">
        <v>980</v>
      </c>
    </row>
    <row r="251" spans="1:6" s="49" customFormat="1" x14ac:dyDescent="0.3">
      <c r="A251" s="111" t="str">
        <f>ORÇAMENTO!A251</f>
        <v>Serviço</v>
      </c>
      <c r="B251" s="112" t="str">
        <f>ORÇAMENTO!$B251</f>
        <v>11.1.9.</v>
      </c>
      <c r="C251" s="80" t="str">
        <f>ORÇAMENTO!$E251</f>
        <v>DUCHA HIGIENICA CROMADA</v>
      </c>
      <c r="D251" s="29" t="str">
        <f>ORÇAMENTO!$F251</f>
        <v>UN</v>
      </c>
      <c r="E251" s="113">
        <f>ORÇAMENTO!$G251</f>
        <v>5</v>
      </c>
      <c r="F251" s="114" t="s">
        <v>980</v>
      </c>
    </row>
    <row r="252" spans="1:6" s="49" customFormat="1" x14ac:dyDescent="0.3">
      <c r="A252" s="111" t="str">
        <f>ORÇAMENTO!A252</f>
        <v>Serviço</v>
      </c>
      <c r="B252" s="112" t="str">
        <f>ORÇAMENTO!$B252</f>
        <v>11.1.10.</v>
      </c>
      <c r="C252" s="80" t="str">
        <f>ORÇAMENTO!$E252</f>
        <v>LAVATORIO DE LOUÇA S/COL.C/TORN.,SIFAO E VALV.</v>
      </c>
      <c r="D252" s="29" t="str">
        <f>ORÇAMENTO!$F252</f>
        <v>UN</v>
      </c>
      <c r="E252" s="113">
        <f>ORÇAMENTO!$G252</f>
        <v>20</v>
      </c>
      <c r="F252" s="114" t="s">
        <v>980</v>
      </c>
    </row>
    <row r="253" spans="1:6" s="49" customFormat="1" x14ac:dyDescent="0.3">
      <c r="A253" s="111" t="str">
        <f>ORÇAMENTO!A253</f>
        <v>Serviço</v>
      </c>
      <c r="B253" s="112" t="str">
        <f>ORÇAMENTO!$B253</f>
        <v>11.1.11.</v>
      </c>
      <c r="C253" s="80" t="str">
        <f>ORÇAMENTO!$E253</f>
        <v>PIA 01 CUBA AÇO INOX C/TORNEIRA,SIFAO E VALV.-2.0M</v>
      </c>
      <c r="D253" s="29" t="str">
        <f>ORÇAMENTO!$F253</f>
        <v>UN</v>
      </c>
      <c r="E253" s="113">
        <f>ORÇAMENTO!$G253</f>
        <v>5</v>
      </c>
      <c r="F253" s="114" t="s">
        <v>980</v>
      </c>
    </row>
    <row r="254" spans="1:6" s="49" customFormat="1" x14ac:dyDescent="0.3">
      <c r="A254" s="111" t="str">
        <f>ORÇAMENTO!A254</f>
        <v>Serviço</v>
      </c>
      <c r="B254" s="112" t="str">
        <f>ORÇAMENTO!$B254</f>
        <v>11.1.12.</v>
      </c>
      <c r="C254" s="80" t="str">
        <f>ORÇAMENTO!$E254</f>
        <v>PIA 01 CUBA EM AÇO INOX C/TORN.,SIFAO E VALV.(1,50M)</v>
      </c>
      <c r="D254" s="29" t="str">
        <f>ORÇAMENTO!$F254</f>
        <v>UN</v>
      </c>
      <c r="E254" s="113">
        <f>ORÇAMENTO!$G254</f>
        <v>7</v>
      </c>
      <c r="F254" s="114" t="s">
        <v>980</v>
      </c>
    </row>
    <row r="255" spans="1:6" s="49" customFormat="1" x14ac:dyDescent="0.3">
      <c r="A255" s="111" t="str">
        <f>ORÇAMENTO!A255</f>
        <v>Serviço</v>
      </c>
      <c r="B255" s="112" t="str">
        <f>ORÇAMENTO!$B255</f>
        <v>11.1.13.</v>
      </c>
      <c r="C255" s="80" t="str">
        <f>ORÇAMENTO!$E255</f>
        <v>PORTA PAPEL HIGIÊNICO - POLIPROPILENO</v>
      </c>
      <c r="D255" s="29" t="str">
        <f>ORÇAMENTO!$F255</f>
        <v>UN</v>
      </c>
      <c r="E255" s="113">
        <f>ORÇAMENTO!$G255</f>
        <v>10</v>
      </c>
      <c r="F255" s="114" t="s">
        <v>980</v>
      </c>
    </row>
    <row r="256" spans="1:6" s="49" customFormat="1" x14ac:dyDescent="0.3">
      <c r="A256" s="111" t="str">
        <f>ORÇAMENTO!A256</f>
        <v>Serviço</v>
      </c>
      <c r="B256" s="112" t="str">
        <f>ORÇAMENTO!$B256</f>
        <v>11.1.14.</v>
      </c>
      <c r="C256" s="80" t="str">
        <f>ORÇAMENTO!$E256</f>
        <v>SABONETEIRA PARA SABÃO LÍQUIDO (VIDRO+INOX) - MÓVEL</v>
      </c>
      <c r="D256" s="29" t="str">
        <f>ORÇAMENTO!$F256</f>
        <v>UN</v>
      </c>
      <c r="E256" s="113">
        <f>ORÇAMENTO!$G256</f>
        <v>10</v>
      </c>
      <c r="F256" s="114" t="s">
        <v>980</v>
      </c>
    </row>
    <row r="257" spans="1:6" s="49" customFormat="1" x14ac:dyDescent="0.3">
      <c r="A257" s="111" t="str">
        <f>ORÇAMENTO!A257</f>
        <v>Serviço</v>
      </c>
      <c r="B257" s="112" t="str">
        <f>ORÇAMENTO!$B257</f>
        <v>11.1.15.</v>
      </c>
      <c r="C257" s="80" t="str">
        <f>ORÇAMENTO!$E257</f>
        <v>SIFÃO PLÁSTICO FLEXÍVEL</v>
      </c>
      <c r="D257" s="29" t="str">
        <f>ORÇAMENTO!$F257</f>
        <v>UN</v>
      </c>
      <c r="E257" s="113">
        <f>ORÇAMENTO!$G257</f>
        <v>100</v>
      </c>
      <c r="F257" s="114" t="s">
        <v>980</v>
      </c>
    </row>
    <row r="258" spans="1:6" s="49" customFormat="1" x14ac:dyDescent="0.3">
      <c r="A258" s="111" t="str">
        <f>ORÇAMENTO!A258</f>
        <v>Serviço</v>
      </c>
      <c r="B258" s="112" t="str">
        <f>ORÇAMENTO!$B258</f>
        <v>11.1.16.</v>
      </c>
      <c r="C258" s="80" t="str">
        <f>ORÇAMENTO!$E258</f>
        <v>TANQUE INOX C/ TORNEIRA, SIFAO E VALVULA</v>
      </c>
      <c r="D258" s="29" t="str">
        <f>ORÇAMENTO!$F258</f>
        <v>UN</v>
      </c>
      <c r="E258" s="113">
        <f>ORÇAMENTO!$G258</f>
        <v>20</v>
      </c>
      <c r="F258" s="114" t="s">
        <v>980</v>
      </c>
    </row>
    <row r="259" spans="1:6" s="49" customFormat="1" x14ac:dyDescent="0.3">
      <c r="A259" s="111" t="str">
        <f>ORÇAMENTO!A259</f>
        <v>Serviço</v>
      </c>
      <c r="B259" s="112" t="str">
        <f>ORÇAMENTO!$B259</f>
        <v>11.1.17.</v>
      </c>
      <c r="C259" s="80" t="str">
        <f>ORÇAMENTO!$E259</f>
        <v>TORNEIRA COM ALAVANCA</v>
      </c>
      <c r="D259" s="29" t="str">
        <f>ORÇAMENTO!$F259</f>
        <v>UN</v>
      </c>
      <c r="E259" s="113">
        <f>ORÇAMENTO!$G259</f>
        <v>50</v>
      </c>
      <c r="F259" s="114" t="s">
        <v>980</v>
      </c>
    </row>
    <row r="260" spans="1:6" s="49" customFormat="1" x14ac:dyDescent="0.3">
      <c r="A260" s="111" t="str">
        <f>ORÇAMENTO!A260</f>
        <v>Serviço</v>
      </c>
      <c r="B260" s="112" t="str">
        <f>ORÇAMENTO!$B260</f>
        <v>11.1.18.</v>
      </c>
      <c r="C260" s="80" t="str">
        <f>ORÇAMENTO!$E260</f>
        <v>TORNEIRA CROMADA DE 1/2" P/ JARDIM</v>
      </c>
      <c r="D260" s="29" t="str">
        <f>ORÇAMENTO!$F260</f>
        <v>UN</v>
      </c>
      <c r="E260" s="113">
        <f>ORÇAMENTO!$G260</f>
        <v>150</v>
      </c>
      <c r="F260" s="114" t="s">
        <v>980</v>
      </c>
    </row>
    <row r="261" spans="1:6" s="49" customFormat="1" x14ac:dyDescent="0.3">
      <c r="A261" s="111" t="str">
        <f>ORÇAMENTO!A261</f>
        <v>Serviço</v>
      </c>
      <c r="B261" s="112" t="str">
        <f>ORÇAMENTO!$B261</f>
        <v>11.1.19.</v>
      </c>
      <c r="C261" s="80" t="str">
        <f>ORÇAMENTO!$E261</f>
        <v>TORNEIRA DE BÓIA 3/4"</v>
      </c>
      <c r="D261" s="29" t="str">
        <f>ORÇAMENTO!$F261</f>
        <v>UN</v>
      </c>
      <c r="E261" s="113">
        <f>ORÇAMENTO!$G261</f>
        <v>20</v>
      </c>
      <c r="F261" s="114" t="s">
        <v>980</v>
      </c>
    </row>
    <row r="262" spans="1:6" s="49" customFormat="1" ht="26.4" x14ac:dyDescent="0.3">
      <c r="A262" s="111" t="str">
        <f>ORÇAMENTO!A262</f>
        <v>Serviço</v>
      </c>
      <c r="B262" s="112" t="str">
        <f>ORÇAMENTO!$B262</f>
        <v>11.1.20.</v>
      </c>
      <c r="C262" s="80" t="str">
        <f>ORÇAMENTO!$E262</f>
        <v>TORNEIRA PARA LAVATÓRIO DE MESA COM FECHAMENTO AUTOMÁTICO</v>
      </c>
      <c r="D262" s="29" t="str">
        <f>ORÇAMENTO!$F262</f>
        <v>UN</v>
      </c>
      <c r="E262" s="113">
        <f>ORÇAMENTO!$G262</f>
        <v>50</v>
      </c>
      <c r="F262" s="114" t="s">
        <v>980</v>
      </c>
    </row>
    <row r="263" spans="1:6" s="49" customFormat="1" x14ac:dyDescent="0.3">
      <c r="A263" s="111" t="str">
        <f>ORÇAMENTO!A263</f>
        <v>Serviço</v>
      </c>
      <c r="B263" s="112" t="str">
        <f>ORÇAMENTO!$B263</f>
        <v>11.1.21.</v>
      </c>
      <c r="C263" s="80" t="str">
        <f>ORÇAMENTO!$E263</f>
        <v>VALVULA DE DESCARGA HYDRA CROMADA 1 1/2"</v>
      </c>
      <c r="D263" s="29" t="str">
        <f>ORÇAMENTO!$F263</f>
        <v>UN</v>
      </c>
      <c r="E263" s="113">
        <f>ORÇAMENTO!$G263</f>
        <v>25</v>
      </c>
      <c r="F263" s="114" t="s">
        <v>980</v>
      </c>
    </row>
    <row r="264" spans="1:6" s="49" customFormat="1" ht="26.4" x14ac:dyDescent="0.3">
      <c r="A264" s="111" t="str">
        <f>ORÇAMENTO!A264</f>
        <v>Serviço</v>
      </c>
      <c r="B264" s="112" t="str">
        <f>ORÇAMENTO!$B264</f>
        <v>11.1.22.</v>
      </c>
      <c r="C264" s="80" t="str">
        <f>ORÇAMENTO!$E264</f>
        <v>BANCADA DE MÁRMORE BRANCO POLIDO, DE 0,60 M DE LARGURA, PARA PIA DE COZINHA - FORNECIMENTO E INSTALAÇÃO. AF_02/2026</v>
      </c>
      <c r="D264" s="29" t="str">
        <f>ORÇAMENTO!$F264</f>
        <v>M</v>
      </c>
      <c r="E264" s="113">
        <f>ORÇAMENTO!$G264</f>
        <v>20</v>
      </c>
      <c r="F264" s="114" t="s">
        <v>980</v>
      </c>
    </row>
    <row r="265" spans="1:6" s="49" customFormat="1" x14ac:dyDescent="0.3">
      <c r="A265" s="111" t="str">
        <f>ORÇAMENTO!A265</f>
        <v>Nível 2</v>
      </c>
      <c r="B265" s="112" t="str">
        <f>ORÇAMENTO!$B265</f>
        <v>11.2.</v>
      </c>
      <c r="C265" s="80" t="str">
        <f>ORÇAMENTO!$E265</f>
        <v>SERRALHERIA</v>
      </c>
      <c r="D265" s="29"/>
      <c r="E265" s="113"/>
      <c r="F265" s="114"/>
    </row>
    <row r="266" spans="1:6" s="49" customFormat="1" x14ac:dyDescent="0.3">
      <c r="A266" s="111" t="str">
        <f>ORÇAMENTO!A266</f>
        <v>Serviço</v>
      </c>
      <c r="B266" s="112" t="str">
        <f>ORÇAMENTO!$B266</f>
        <v>11.2.1.</v>
      </c>
      <c r="C266" s="80" t="str">
        <f>ORÇAMENTO!$E266</f>
        <v>ALAMBRADO P/ QUADRA (TUBO FO E TELA DE ARAME GALV.-12 # 2")</v>
      </c>
      <c r="D266" s="29" t="str">
        <f>ORÇAMENTO!$F266</f>
        <v>M2</v>
      </c>
      <c r="E266" s="113">
        <f>ORÇAMENTO!$G266</f>
        <v>50</v>
      </c>
      <c r="F266" s="114" t="s">
        <v>980</v>
      </c>
    </row>
    <row r="267" spans="1:6" s="49" customFormat="1" ht="26.4" x14ac:dyDescent="0.3">
      <c r="A267" s="111" t="str">
        <f>ORÇAMENTO!A267</f>
        <v>Serviço</v>
      </c>
      <c r="B267" s="112" t="str">
        <f>ORÇAMENTO!$B267</f>
        <v>11.2.2.</v>
      </c>
      <c r="C267" s="80" t="str">
        <f>ORÇAMENTO!$E267</f>
        <v>PLACA DE INAUGURAÇÃO  EM AÇO INOX/LETRAS BX. RELEVO- (40 X 30CM)</v>
      </c>
      <c r="D267" s="29" t="str">
        <f>ORÇAMENTO!$F267</f>
        <v>UN</v>
      </c>
      <c r="E267" s="113">
        <f>ORÇAMENTO!$G267</f>
        <v>10</v>
      </c>
      <c r="F267" s="114" t="s">
        <v>980</v>
      </c>
    </row>
    <row r="268" spans="1:6" s="49" customFormat="1" x14ac:dyDescent="0.3">
      <c r="A268" s="111" t="str">
        <f>ORÇAMENTO!A268</f>
        <v>Serviço</v>
      </c>
      <c r="B268" s="112" t="str">
        <f>ORÇAMENTO!$B268</f>
        <v>11.2.3.</v>
      </c>
      <c r="C268" s="80" t="str">
        <f>ORÇAMENTO!$E268</f>
        <v>PLACA DE SINALIZAÇÃO FOTOLUMINOSCENTE</v>
      </c>
      <c r="D268" s="29" t="str">
        <f>ORÇAMENTO!$F268</f>
        <v>UN</v>
      </c>
      <c r="E268" s="113">
        <f>ORÇAMENTO!$G268</f>
        <v>100</v>
      </c>
      <c r="F268" s="114" t="s">
        <v>980</v>
      </c>
    </row>
    <row r="269" spans="1:6" s="49" customFormat="1" x14ac:dyDescent="0.3">
      <c r="A269" s="111" t="str">
        <f>ORÇAMENTO!A269</f>
        <v>Meta</v>
      </c>
      <c r="B269" s="112" t="str">
        <f>ORÇAMENTO!$B269</f>
        <v>12.</v>
      </c>
      <c r="C269" s="80" t="str">
        <f>ORÇAMENTO!$E269</f>
        <v>OUTROS ELEMENTOS</v>
      </c>
      <c r="D269" s="29"/>
      <c r="E269" s="113"/>
      <c r="F269" s="114"/>
    </row>
    <row r="270" spans="1:6" s="49" customFormat="1" x14ac:dyDescent="0.3">
      <c r="A270" s="111" t="str">
        <f>ORÇAMENTO!A270</f>
        <v>Nível 2</v>
      </c>
      <c r="B270" s="112" t="str">
        <f>ORÇAMENTO!$B270</f>
        <v>12.1.</v>
      </c>
      <c r="C270" s="80" t="str">
        <f>ORÇAMENTO!$E270</f>
        <v>OUTROS ELEMENTOS</v>
      </c>
      <c r="D270" s="29"/>
      <c r="E270" s="113"/>
      <c r="F270" s="114"/>
    </row>
    <row r="271" spans="1:6" s="49" customFormat="1" x14ac:dyDescent="0.3">
      <c r="A271" s="111" t="str">
        <f>ORÇAMENTO!A271</f>
        <v>Serviço</v>
      </c>
      <c r="B271" s="112" t="str">
        <f>ORÇAMENTO!$B271</f>
        <v>12.1.1.</v>
      </c>
      <c r="C271" s="80" t="str">
        <f>ORÇAMENTO!$E271</f>
        <v>ESPELHO DE CRISTAL (0,40X0,60M) COM MOLDURA EM ALUMÍNIO</v>
      </c>
      <c r="D271" s="29" t="str">
        <f>ORÇAMENTO!$F271</f>
        <v>UN</v>
      </c>
      <c r="E271" s="113">
        <f>ORÇAMENTO!$G271</f>
        <v>20</v>
      </c>
      <c r="F271" s="114" t="s">
        <v>980</v>
      </c>
    </row>
    <row r="272" spans="1:6" s="49" customFormat="1" x14ac:dyDescent="0.3">
      <c r="A272" s="111" t="str">
        <f>ORÇAMENTO!A272</f>
        <v>Serviço</v>
      </c>
      <c r="B272" s="112" t="str">
        <f>ORÇAMENTO!$B272</f>
        <v>12.1.2.</v>
      </c>
      <c r="C272" s="80" t="str">
        <f>ORÇAMENTO!$E272</f>
        <v>PLANTIO DE GRAMA (INCL. TERRA PRETA)</v>
      </c>
      <c r="D272" s="29" t="str">
        <f>ORÇAMENTO!$F272</f>
        <v>M2</v>
      </c>
      <c r="E272" s="113">
        <f>ORÇAMENTO!$G272</f>
        <v>500</v>
      </c>
      <c r="F272" s="114" t="s">
        <v>980</v>
      </c>
    </row>
    <row r="273" spans="1:8" s="49" customFormat="1" x14ac:dyDescent="0.3">
      <c r="A273" s="111" t="str">
        <f>ORÇAMENTO!A273</f>
        <v>Serviço</v>
      </c>
      <c r="B273" s="112" t="str">
        <f>ORÇAMENTO!$B273</f>
        <v>12.1.3.</v>
      </c>
      <c r="C273" s="80" t="str">
        <f>ORÇAMENTO!$E273</f>
        <v>SARJETA EM CONCRETO SIMPLES</v>
      </c>
      <c r="D273" s="29" t="str">
        <f>ORÇAMENTO!$F273</f>
        <v>M3</v>
      </c>
      <c r="E273" s="113">
        <f>ORÇAMENTO!$G273</f>
        <v>10</v>
      </c>
      <c r="F273" s="114" t="s">
        <v>980</v>
      </c>
    </row>
    <row r="274" spans="1:8" s="49" customFormat="1" x14ac:dyDescent="0.3">
      <c r="A274" s="111" t="str">
        <f>ORÇAMENTO!A274</f>
        <v>Serviço</v>
      </c>
      <c r="B274" s="112" t="str">
        <f>ORÇAMENTO!$B274</f>
        <v>12.1.4.</v>
      </c>
      <c r="C274" s="80" t="str">
        <f>ORÇAMENTO!$E274</f>
        <v>LIMPEZA GERAL E ENTREGA DA OBRA</v>
      </c>
      <c r="D274" s="29" t="str">
        <f>ORÇAMENTO!$F274</f>
        <v>M2</v>
      </c>
      <c r="E274" s="113">
        <f>ORÇAMENTO!$G274</f>
        <v>1000</v>
      </c>
      <c r="F274" s="114" t="s">
        <v>980</v>
      </c>
    </row>
    <row r="275" spans="1:8" s="49" customFormat="1" x14ac:dyDescent="0.3">
      <c r="A275" s="111">
        <f>ORÇAMENTO!A275</f>
        <v>0</v>
      </c>
      <c r="B275" s="112">
        <f>ORÇAMENTO!$B275</f>
        <v>0</v>
      </c>
      <c r="C275" s="80">
        <f>ORÇAMENTO!$E275</f>
        <v>0</v>
      </c>
      <c r="D275" s="29">
        <f>ORÇAMENTO!$F275</f>
        <v>0</v>
      </c>
      <c r="E275" s="113">
        <f>ORÇAMENTO!$G275</f>
        <v>0</v>
      </c>
      <c r="F275" s="114"/>
    </row>
    <row r="276" spans="1:8" ht="5.4" customHeight="1" x14ac:dyDescent="0.25">
      <c r="B276" s="240"/>
      <c r="C276" s="241"/>
      <c r="D276" s="241"/>
      <c r="E276" s="241"/>
      <c r="F276" s="242"/>
    </row>
    <row r="279" spans="1:8" x14ac:dyDescent="0.25">
      <c r="B279" s="230" t="str">
        <f>DADOS!$C$20</f>
        <v>SÃO DOMINGOS DO ARAGUAIA/PA</v>
      </c>
      <c r="C279" s="230"/>
      <c r="E279" s="231"/>
      <c r="F279" s="231"/>
    </row>
    <row r="280" spans="1:8" ht="13.8" x14ac:dyDescent="0.25">
      <c r="B280" s="2" t="s">
        <v>40</v>
      </c>
      <c r="E280" s="3" t="s">
        <v>41</v>
      </c>
      <c r="F280" s="1"/>
      <c r="G280" s="1"/>
      <c r="H280" s="1"/>
    </row>
    <row r="281" spans="1:8" ht="13.8" x14ac:dyDescent="0.25">
      <c r="E281" s="2" t="s">
        <v>33</v>
      </c>
      <c r="F281" s="45" t="str">
        <f>DADOS!$C$17</f>
        <v>CLAUDIO EDUARDO BARBOSA CUNHA</v>
      </c>
      <c r="G281" s="1"/>
      <c r="H281" s="1"/>
    </row>
    <row r="282" spans="1:8" ht="13.8" x14ac:dyDescent="0.25">
      <c r="B282" s="232">
        <f>DADOS!$C$7</f>
        <v>46216</v>
      </c>
      <c r="C282" s="232"/>
      <c r="E282" s="2" t="s">
        <v>34</v>
      </c>
      <c r="F282" s="45">
        <f>DADOS!$C$18</f>
        <v>2618350774</v>
      </c>
      <c r="G282" s="1"/>
      <c r="H282" s="1"/>
    </row>
    <row r="283" spans="1:8" ht="13.8" x14ac:dyDescent="0.25">
      <c r="B283" s="2" t="s">
        <v>42</v>
      </c>
      <c r="E283" s="2" t="s">
        <v>35</v>
      </c>
      <c r="F283" s="45" t="str">
        <f>DADOS!$C$19</f>
        <v>PA20261561605</v>
      </c>
      <c r="G283" s="1"/>
      <c r="H283" s="1"/>
    </row>
  </sheetData>
  <mergeCells count="11">
    <mergeCell ref="B5:F5"/>
    <mergeCell ref="B6:C6"/>
    <mergeCell ref="B279:C279"/>
    <mergeCell ref="E279:F279"/>
    <mergeCell ref="B282:C282"/>
    <mergeCell ref="B8:C8"/>
    <mergeCell ref="D8:E8"/>
    <mergeCell ref="B9:C9"/>
    <mergeCell ref="D9:E9"/>
    <mergeCell ref="B12:F12"/>
    <mergeCell ref="B276:F276"/>
  </mergeCells>
  <conditionalFormatting sqref="B13:F275">
    <cfRule type="expression" dxfId="53" priority="1">
      <formula>$A13="Nível 4"</formula>
    </cfRule>
    <cfRule type="expression" dxfId="52" priority="2">
      <formula>$A13="Nível 3"</formula>
    </cfRule>
    <cfRule type="expression" dxfId="51" priority="3">
      <formula>$A13="Nível 2"</formula>
    </cfRule>
    <cfRule type="expression" dxfId="50" priority="4">
      <formula>$A13="Meta"</formula>
    </cfRule>
  </conditionalFormatting>
  <pageMargins left="0.70866141732283472" right="0.70866141732283472" top="0.74803149606299213" bottom="0.74803149606299213" header="0.31496062992125984" footer="0.31496062992125984"/>
  <pageSetup scale="67" fitToHeight="0" orientation="portrait" r:id="rId1"/>
  <headerFooter>
    <oddHeader xml:space="preserve">&amp;C&amp;G
</oddHeader>
    <oddFooter>&amp;R&amp;P/&amp;N</oddFooter>
  </headerFooter>
  <legacyDrawingHF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37727-0E46-459F-91A9-2E7A251E8779}">
  <dimension ref="A1:G54"/>
  <sheetViews>
    <sheetView showGridLines="0" view="pageBreakPreview" topLeftCell="A39" zoomScaleNormal="100" zoomScaleSheetLayoutView="100" workbookViewId="0">
      <selection activeCell="E55" sqref="E55"/>
    </sheetView>
  </sheetViews>
  <sheetFormatPr defaultColWidth="8.88671875" defaultRowHeight="13.2" x14ac:dyDescent="0.25"/>
  <cols>
    <col min="1" max="1" width="10.44140625" style="3" customWidth="1"/>
    <col min="2" max="2" width="22.109375" style="3" customWidth="1"/>
    <col min="3" max="3" width="48" style="3" customWidth="1"/>
    <col min="4" max="7" width="13.21875" style="3" customWidth="1"/>
    <col min="8" max="16384" width="8.88671875" style="3"/>
  </cols>
  <sheetData>
    <row r="1" spans="1:7" x14ac:dyDescent="0.25">
      <c r="A1" s="174" t="s">
        <v>141</v>
      </c>
      <c r="B1" s="175"/>
      <c r="C1" s="175"/>
      <c r="D1" s="175"/>
      <c r="E1" s="175"/>
      <c r="F1" s="175"/>
      <c r="G1" s="175"/>
    </row>
    <row r="2" spans="1:7" x14ac:dyDescent="0.25">
      <c r="A2" s="138" t="s">
        <v>47</v>
      </c>
      <c r="B2" s="137"/>
      <c r="C2" s="2"/>
    </row>
    <row r="4" spans="1:7" ht="14.4" customHeight="1" x14ac:dyDescent="0.25">
      <c r="A4" s="12" t="s">
        <v>2</v>
      </c>
      <c r="B4" s="243" t="s">
        <v>4</v>
      </c>
      <c r="C4" s="200"/>
      <c r="F4" s="139"/>
      <c r="G4" s="9" t="s">
        <v>3</v>
      </c>
    </row>
    <row r="5" spans="1:7" ht="14.4" customHeight="1" x14ac:dyDescent="0.25">
      <c r="A5" s="20" t="str">
        <f>DADOS!C5</f>
        <v>SDA.2611</v>
      </c>
      <c r="B5" s="219" t="str">
        <f>DADOS!C3</f>
        <v>REGISTRO DE PREÇO DE PEQUENOS REPAROS NOS PREDIOS DA SECRETARIA DE SAÚDE DE SÃO DOMINGOS DO ARAGUAIA</v>
      </c>
      <c r="C5" s="192"/>
      <c r="D5" s="192"/>
      <c r="E5" s="192"/>
      <c r="F5" s="220"/>
      <c r="G5" s="21" t="str">
        <f>DADOS!C6</f>
        <v>A</v>
      </c>
    </row>
    <row r="7" spans="1:7" ht="14.4" customHeight="1" x14ac:dyDescent="0.25">
      <c r="A7" s="244" t="s">
        <v>2</v>
      </c>
      <c r="B7" s="246" t="s">
        <v>25</v>
      </c>
      <c r="C7" s="247"/>
      <c r="D7" s="250" t="s">
        <v>142</v>
      </c>
      <c r="E7" s="250"/>
      <c r="F7" s="250" t="s">
        <v>143</v>
      </c>
      <c r="G7" s="251"/>
    </row>
    <row r="8" spans="1:7" ht="26.4" x14ac:dyDescent="0.25">
      <c r="A8" s="245"/>
      <c r="B8" s="248"/>
      <c r="C8" s="249"/>
      <c r="D8" s="25" t="s">
        <v>144</v>
      </c>
      <c r="E8" s="25" t="s">
        <v>145</v>
      </c>
      <c r="F8" s="25" t="s">
        <v>144</v>
      </c>
      <c r="G8" s="140" t="s">
        <v>145</v>
      </c>
    </row>
    <row r="9" spans="1:7" ht="14.4" customHeight="1" x14ac:dyDescent="0.25">
      <c r="A9" s="255" t="s">
        <v>146</v>
      </c>
      <c r="B9" s="256"/>
      <c r="C9" s="256"/>
      <c r="D9" s="256"/>
      <c r="E9" s="256"/>
      <c r="F9" s="256"/>
      <c r="G9" s="257"/>
    </row>
    <row r="10" spans="1:7" ht="14.4" customHeight="1" x14ac:dyDescent="0.25">
      <c r="A10" s="141" t="s">
        <v>147</v>
      </c>
      <c r="B10" s="258" t="s">
        <v>148</v>
      </c>
      <c r="C10" s="259"/>
      <c r="D10" s="142">
        <v>0.1</v>
      </c>
      <c r="E10" s="142">
        <v>0.1</v>
      </c>
      <c r="F10" s="142">
        <v>0.2</v>
      </c>
      <c r="G10" s="142">
        <v>0.2</v>
      </c>
    </row>
    <row r="11" spans="1:7" ht="14.4" customHeight="1" x14ac:dyDescent="0.25">
      <c r="A11" s="29" t="s">
        <v>149</v>
      </c>
      <c r="B11" s="258" t="s">
        <v>150</v>
      </c>
      <c r="C11" s="259"/>
      <c r="D11" s="143">
        <v>1.4999999999999999E-2</v>
      </c>
      <c r="E11" s="143">
        <v>1.4999999999999999E-2</v>
      </c>
      <c r="F11" s="143">
        <v>1.4999999999999999E-2</v>
      </c>
      <c r="G11" s="143">
        <v>1.4999999999999999E-2</v>
      </c>
    </row>
    <row r="12" spans="1:7" ht="14.4" customHeight="1" x14ac:dyDescent="0.25">
      <c r="A12" s="29" t="s">
        <v>151</v>
      </c>
      <c r="B12" s="258" t="s">
        <v>152</v>
      </c>
      <c r="C12" s="259"/>
      <c r="D12" s="143">
        <v>0.01</v>
      </c>
      <c r="E12" s="143">
        <v>0.01</v>
      </c>
      <c r="F12" s="143">
        <v>0.01</v>
      </c>
      <c r="G12" s="143">
        <v>0.01</v>
      </c>
    </row>
    <row r="13" spans="1:7" ht="14.4" customHeight="1" x14ac:dyDescent="0.25">
      <c r="A13" s="29" t="s">
        <v>153</v>
      </c>
      <c r="B13" s="258" t="s">
        <v>154</v>
      </c>
      <c r="C13" s="259"/>
      <c r="D13" s="143">
        <v>2E-3</v>
      </c>
      <c r="E13" s="143">
        <v>2E-3</v>
      </c>
      <c r="F13" s="143">
        <v>2E-3</v>
      </c>
      <c r="G13" s="143">
        <v>2E-3</v>
      </c>
    </row>
    <row r="14" spans="1:7" ht="14.4" customHeight="1" x14ac:dyDescent="0.25">
      <c r="A14" s="29" t="s">
        <v>155</v>
      </c>
      <c r="B14" s="258" t="s">
        <v>156</v>
      </c>
      <c r="C14" s="259"/>
      <c r="D14" s="143">
        <v>6.0000000000000001E-3</v>
      </c>
      <c r="E14" s="143">
        <v>6.0000000000000001E-3</v>
      </c>
      <c r="F14" s="143">
        <v>6.0000000000000001E-3</v>
      </c>
      <c r="G14" s="143">
        <v>6.0000000000000001E-3</v>
      </c>
    </row>
    <row r="15" spans="1:7" ht="14.4" customHeight="1" x14ac:dyDescent="0.25">
      <c r="A15" s="29" t="s">
        <v>157</v>
      </c>
      <c r="B15" s="258" t="s">
        <v>158</v>
      </c>
      <c r="C15" s="259"/>
      <c r="D15" s="143">
        <v>2.5000000000000001E-2</v>
      </c>
      <c r="E15" s="143">
        <v>2.5000000000000001E-2</v>
      </c>
      <c r="F15" s="143">
        <v>2.5000000000000001E-2</v>
      </c>
      <c r="G15" s="143">
        <v>2.5000000000000001E-2</v>
      </c>
    </row>
    <row r="16" spans="1:7" ht="14.4" customHeight="1" x14ac:dyDescent="0.25">
      <c r="A16" s="29" t="s">
        <v>159</v>
      </c>
      <c r="B16" s="258" t="s">
        <v>160</v>
      </c>
      <c r="C16" s="259"/>
      <c r="D16" s="143">
        <v>0.03</v>
      </c>
      <c r="E16" s="143">
        <v>0.03</v>
      </c>
      <c r="F16" s="143">
        <v>0.03</v>
      </c>
      <c r="G16" s="143">
        <v>0.03</v>
      </c>
    </row>
    <row r="17" spans="1:7" ht="14.4" customHeight="1" x14ac:dyDescent="0.25">
      <c r="A17" s="29" t="s">
        <v>161</v>
      </c>
      <c r="B17" s="258" t="s">
        <v>162</v>
      </c>
      <c r="C17" s="259"/>
      <c r="D17" s="143">
        <v>0.08</v>
      </c>
      <c r="E17" s="143">
        <v>0.08</v>
      </c>
      <c r="F17" s="143">
        <v>0.08</v>
      </c>
      <c r="G17" s="143">
        <v>0.08</v>
      </c>
    </row>
    <row r="18" spans="1:7" ht="14.4" customHeight="1" x14ac:dyDescent="0.25">
      <c r="A18" s="29" t="s">
        <v>163</v>
      </c>
      <c r="B18" s="258" t="s">
        <v>164</v>
      </c>
      <c r="C18" s="259"/>
      <c r="D18" s="143">
        <v>0</v>
      </c>
      <c r="E18" s="143">
        <v>0</v>
      </c>
      <c r="F18" s="143">
        <v>0</v>
      </c>
      <c r="G18" s="143">
        <v>0</v>
      </c>
    </row>
    <row r="19" spans="1:7" ht="14.4" customHeight="1" x14ac:dyDescent="0.25">
      <c r="A19" s="144" t="s">
        <v>140</v>
      </c>
      <c r="B19" s="260" t="s">
        <v>165</v>
      </c>
      <c r="C19" s="261"/>
      <c r="D19" s="145">
        <f>SUM(D10:D18)</f>
        <v>0.26800000000000002</v>
      </c>
      <c r="E19" s="145">
        <f t="shared" ref="E19:G19" si="0">SUM(E10:E18)</f>
        <v>0.26800000000000002</v>
      </c>
      <c r="F19" s="145">
        <f t="shared" si="0"/>
        <v>0.36800000000000005</v>
      </c>
      <c r="G19" s="145">
        <f t="shared" si="0"/>
        <v>0.36800000000000005</v>
      </c>
    </row>
    <row r="20" spans="1:7" x14ac:dyDescent="0.25">
      <c r="A20" s="252" t="s">
        <v>166</v>
      </c>
      <c r="B20" s="253"/>
      <c r="C20" s="253"/>
      <c r="D20" s="253"/>
      <c r="E20" s="253"/>
      <c r="F20" s="253"/>
      <c r="G20" s="254"/>
    </row>
    <row r="21" spans="1:7" ht="14.4" customHeight="1" x14ac:dyDescent="0.25">
      <c r="A21" s="29" t="s">
        <v>167</v>
      </c>
      <c r="B21" s="258" t="s">
        <v>168</v>
      </c>
      <c r="C21" s="259"/>
      <c r="D21" s="143">
        <v>0.18010000000000001</v>
      </c>
      <c r="E21" s="146"/>
      <c r="F21" s="143">
        <v>0.18010000000000001</v>
      </c>
      <c r="G21" s="146"/>
    </row>
    <row r="22" spans="1:7" ht="14.4" customHeight="1" x14ac:dyDescent="0.25">
      <c r="A22" s="29" t="s">
        <v>169</v>
      </c>
      <c r="B22" s="258" t="s">
        <v>170</v>
      </c>
      <c r="C22" s="259"/>
      <c r="D22" s="143">
        <v>4.1300000000000003E-2</v>
      </c>
      <c r="E22" s="146"/>
      <c r="F22" s="143">
        <v>4.1300000000000003E-2</v>
      </c>
      <c r="G22" s="146"/>
    </row>
    <row r="23" spans="1:7" ht="14.4" customHeight="1" x14ac:dyDescent="0.25">
      <c r="A23" s="29" t="s">
        <v>171</v>
      </c>
      <c r="B23" s="258" t="s">
        <v>172</v>
      </c>
      <c r="C23" s="259"/>
      <c r="D23" s="143">
        <v>8.9999999999999993E-3</v>
      </c>
      <c r="E23" s="146">
        <v>6.7000000000000002E-3</v>
      </c>
      <c r="F23" s="143">
        <v>8.9999999999999993E-3</v>
      </c>
      <c r="G23" s="146">
        <v>6.7000000000000002E-3</v>
      </c>
    </row>
    <row r="24" spans="1:7" ht="14.4" customHeight="1" x14ac:dyDescent="0.25">
      <c r="A24" s="29" t="s">
        <v>173</v>
      </c>
      <c r="B24" s="258" t="s">
        <v>174</v>
      </c>
      <c r="C24" s="259"/>
      <c r="D24" s="143">
        <v>0.1116</v>
      </c>
      <c r="E24" s="146">
        <v>8.3099999999999993E-2</v>
      </c>
      <c r="F24" s="143">
        <v>0.1116</v>
      </c>
      <c r="G24" s="146">
        <v>8.3099999999999993E-2</v>
      </c>
    </row>
    <row r="25" spans="1:7" ht="14.4" customHeight="1" x14ac:dyDescent="0.25">
      <c r="A25" s="29" t="s">
        <v>175</v>
      </c>
      <c r="B25" s="258" t="s">
        <v>176</v>
      </c>
      <c r="C25" s="259"/>
      <c r="D25" s="143">
        <v>7.000000000000001E-4</v>
      </c>
      <c r="E25" s="146">
        <v>5.0000000000000001E-4</v>
      </c>
      <c r="F25" s="143">
        <v>7.000000000000001E-4</v>
      </c>
      <c r="G25" s="146">
        <v>5.0000000000000001E-4</v>
      </c>
    </row>
    <row r="26" spans="1:7" ht="14.4" customHeight="1" x14ac:dyDescent="0.25">
      <c r="A26" s="29" t="s">
        <v>177</v>
      </c>
      <c r="B26" s="258" t="s">
        <v>178</v>
      </c>
      <c r="C26" s="259"/>
      <c r="D26" s="143">
        <v>7.4999999999999997E-3</v>
      </c>
      <c r="E26" s="146">
        <v>5.5999999999999999E-3</v>
      </c>
      <c r="F26" s="143">
        <v>7.4999999999999997E-3</v>
      </c>
      <c r="G26" s="146">
        <v>5.5999999999999999E-3</v>
      </c>
    </row>
    <row r="27" spans="1:7" ht="14.4" customHeight="1" x14ac:dyDescent="0.25">
      <c r="A27" s="29" t="s">
        <v>179</v>
      </c>
      <c r="B27" s="258" t="s">
        <v>180</v>
      </c>
      <c r="C27" s="259"/>
      <c r="D27" s="143">
        <v>2.9899999999999999E-2</v>
      </c>
      <c r="E27" s="146"/>
      <c r="F27" s="143">
        <v>2.9899999999999999E-2</v>
      </c>
      <c r="G27" s="146"/>
    </row>
    <row r="28" spans="1:7" ht="14.4" customHeight="1" x14ac:dyDescent="0.25">
      <c r="A28" s="29" t="s">
        <v>181</v>
      </c>
      <c r="B28" s="258" t="s">
        <v>182</v>
      </c>
      <c r="C28" s="259"/>
      <c r="D28" s="143">
        <v>2.9999999999999997E-4</v>
      </c>
      <c r="E28" s="146">
        <v>2.0000000000000001E-4</v>
      </c>
      <c r="F28" s="143">
        <v>2.9999999999999997E-4</v>
      </c>
      <c r="G28" s="146">
        <v>2.0000000000000001E-4</v>
      </c>
    </row>
    <row r="29" spans="1:7" ht="14.4" customHeight="1" x14ac:dyDescent="0.25">
      <c r="A29" s="29" t="s">
        <v>183</v>
      </c>
      <c r="B29" s="258" t="s">
        <v>184</v>
      </c>
      <c r="C29" s="259"/>
      <c r="D29" s="143">
        <v>0.12239999999999999</v>
      </c>
      <c r="E29" s="146">
        <v>9.11E-2</v>
      </c>
      <c r="F29" s="143">
        <v>0.12239999999999999</v>
      </c>
      <c r="G29" s="146">
        <v>9.11E-2</v>
      </c>
    </row>
    <row r="30" spans="1:7" ht="14.4" customHeight="1" x14ac:dyDescent="0.25">
      <c r="A30" s="29" t="s">
        <v>185</v>
      </c>
      <c r="B30" s="258" t="s">
        <v>186</v>
      </c>
      <c r="C30" s="259"/>
      <c r="D30" s="143">
        <v>4.0000000000000002E-4</v>
      </c>
      <c r="E30" s="146">
        <v>2.9999999999999997E-4</v>
      </c>
      <c r="F30" s="143">
        <v>4.0000000000000002E-4</v>
      </c>
      <c r="G30" s="146">
        <v>2.9999999999999997E-4</v>
      </c>
    </row>
    <row r="31" spans="1:7" ht="14.4" customHeight="1" x14ac:dyDescent="0.25">
      <c r="A31" s="144" t="s">
        <v>187</v>
      </c>
      <c r="B31" s="260" t="s">
        <v>188</v>
      </c>
      <c r="C31" s="261"/>
      <c r="D31" s="145">
        <f>SUM(D21:D30)</f>
        <v>0.50319999999999998</v>
      </c>
      <c r="E31" s="145">
        <f t="shared" ref="E31:G31" si="1">SUM(E21:E30)</f>
        <v>0.18749999999999997</v>
      </c>
      <c r="F31" s="145">
        <f t="shared" si="1"/>
        <v>0.50319999999999998</v>
      </c>
      <c r="G31" s="145">
        <f t="shared" si="1"/>
        <v>0.18749999999999997</v>
      </c>
    </row>
    <row r="32" spans="1:7" x14ac:dyDescent="0.25">
      <c r="A32" s="252" t="s">
        <v>189</v>
      </c>
      <c r="B32" s="253"/>
      <c r="C32" s="253"/>
      <c r="D32" s="253"/>
      <c r="E32" s="253"/>
      <c r="F32" s="253"/>
      <c r="G32" s="254"/>
    </row>
    <row r="33" spans="1:7" ht="14.4" customHeight="1" x14ac:dyDescent="0.25">
      <c r="A33" s="29" t="s">
        <v>190</v>
      </c>
      <c r="B33" s="258" t="s">
        <v>191</v>
      </c>
      <c r="C33" s="259"/>
      <c r="D33" s="143">
        <v>6.6299999999999998E-2</v>
      </c>
      <c r="E33" s="146">
        <v>4.9299999999999997E-2</v>
      </c>
      <c r="F33" s="143">
        <v>6.6299999999999998E-2</v>
      </c>
      <c r="G33" s="146">
        <v>4.9299999999999997E-2</v>
      </c>
    </row>
    <row r="34" spans="1:7" ht="14.4" customHeight="1" x14ac:dyDescent="0.25">
      <c r="A34" s="29" t="s">
        <v>192</v>
      </c>
      <c r="B34" s="258" t="s">
        <v>193</v>
      </c>
      <c r="C34" s="259"/>
      <c r="D34" s="143">
        <v>1.6999999999999999E-3</v>
      </c>
      <c r="E34" s="146">
        <v>1.2999999999999999E-3</v>
      </c>
      <c r="F34" s="143">
        <v>1.6999999999999999E-3</v>
      </c>
      <c r="G34" s="146">
        <v>1.2999999999999999E-3</v>
      </c>
    </row>
    <row r="35" spans="1:7" ht="14.4" customHeight="1" x14ac:dyDescent="0.25">
      <c r="A35" s="29" t="s">
        <v>194</v>
      </c>
      <c r="B35" s="258" t="s">
        <v>195</v>
      </c>
      <c r="C35" s="259"/>
      <c r="D35" s="143">
        <v>3.0099999999999998E-2</v>
      </c>
      <c r="E35" s="146">
        <v>2.24E-2</v>
      </c>
      <c r="F35" s="143">
        <v>3.0099999999999998E-2</v>
      </c>
      <c r="G35" s="146">
        <v>2.24E-2</v>
      </c>
    </row>
    <row r="36" spans="1:7" ht="14.4" customHeight="1" x14ac:dyDescent="0.25">
      <c r="A36" s="29" t="s">
        <v>196</v>
      </c>
      <c r="B36" s="258" t="s">
        <v>197</v>
      </c>
      <c r="C36" s="259"/>
      <c r="D36" s="143">
        <v>2.8199999999999999E-2</v>
      </c>
      <c r="E36" s="146">
        <v>2.1000000000000001E-2</v>
      </c>
      <c r="F36" s="143">
        <v>2.8199999999999999E-2</v>
      </c>
      <c r="G36" s="146">
        <v>2.1000000000000001E-2</v>
      </c>
    </row>
    <row r="37" spans="1:7" ht="14.4" customHeight="1" x14ac:dyDescent="0.25">
      <c r="A37" s="29" t="s">
        <v>198</v>
      </c>
      <c r="B37" s="258" t="s">
        <v>199</v>
      </c>
      <c r="C37" s="259"/>
      <c r="D37" s="143">
        <v>5.5999999999999999E-3</v>
      </c>
      <c r="E37" s="146">
        <v>4.1000000000000003E-3</v>
      </c>
      <c r="F37" s="143">
        <v>5.5999999999999999E-3</v>
      </c>
      <c r="G37" s="146">
        <v>4.1000000000000003E-3</v>
      </c>
    </row>
    <row r="38" spans="1:7" ht="14.4" customHeight="1" x14ac:dyDescent="0.25">
      <c r="A38" s="144" t="s">
        <v>200</v>
      </c>
      <c r="B38" s="260" t="s">
        <v>201</v>
      </c>
      <c r="C38" s="261"/>
      <c r="D38" s="145">
        <f>SUM(D33:D37)</f>
        <v>0.13189999999999999</v>
      </c>
      <c r="E38" s="145">
        <f t="shared" ref="E38:G38" si="2">SUM(E33:E37)</f>
        <v>9.8100000000000007E-2</v>
      </c>
      <c r="F38" s="145">
        <f t="shared" si="2"/>
        <v>0.13189999999999999</v>
      </c>
      <c r="G38" s="145">
        <f t="shared" si="2"/>
        <v>9.8100000000000007E-2</v>
      </c>
    </row>
    <row r="39" spans="1:7" x14ac:dyDescent="0.25">
      <c r="A39" s="252" t="s">
        <v>189</v>
      </c>
      <c r="B39" s="253"/>
      <c r="C39" s="253"/>
      <c r="D39" s="253"/>
      <c r="E39" s="253"/>
      <c r="F39" s="253"/>
      <c r="G39" s="254"/>
    </row>
    <row r="40" spans="1:7" ht="28.2" customHeight="1" x14ac:dyDescent="0.25">
      <c r="A40" s="29" t="s">
        <v>202</v>
      </c>
      <c r="B40" s="258" t="s">
        <v>203</v>
      </c>
      <c r="C40" s="259"/>
      <c r="D40" s="143">
        <v>0.1237</v>
      </c>
      <c r="E40" s="146">
        <v>4.19E-2</v>
      </c>
      <c r="F40" s="143">
        <v>0.1852</v>
      </c>
      <c r="G40" s="146">
        <v>6.9000000000000006E-2</v>
      </c>
    </row>
    <row r="41" spans="1:7" ht="28.2" customHeight="1" x14ac:dyDescent="0.25">
      <c r="A41" s="29" t="s">
        <v>204</v>
      </c>
      <c r="B41" s="258" t="s">
        <v>205</v>
      </c>
      <c r="C41" s="259"/>
      <c r="D41" s="143">
        <v>5.7999999999999996E-3</v>
      </c>
      <c r="E41" s="146">
        <v>4.3E-3</v>
      </c>
      <c r="F41" s="143">
        <v>5.8999999999999999E-3</v>
      </c>
      <c r="G41" s="146">
        <v>4.4000000000000003E-3</v>
      </c>
    </row>
    <row r="42" spans="1:7" ht="14.4" customHeight="1" x14ac:dyDescent="0.25">
      <c r="A42" s="144" t="s">
        <v>206</v>
      </c>
      <c r="B42" s="260" t="s">
        <v>207</v>
      </c>
      <c r="C42" s="261"/>
      <c r="D42" s="145">
        <f>SUM(D40:D41)</f>
        <v>0.1295</v>
      </c>
      <c r="E42" s="145">
        <f t="shared" ref="E42:G42" si="3">SUM(E40:E41)</f>
        <v>4.6199999999999998E-2</v>
      </c>
      <c r="F42" s="145">
        <f t="shared" si="3"/>
        <v>0.19109999999999999</v>
      </c>
      <c r="G42" s="145">
        <f t="shared" si="3"/>
        <v>7.3400000000000007E-2</v>
      </c>
    </row>
    <row r="43" spans="1:7" x14ac:dyDescent="0.25">
      <c r="A43" s="265" t="s">
        <v>208</v>
      </c>
      <c r="B43" s="266"/>
      <c r="C43" s="267"/>
      <c r="D43" s="147">
        <f>D19+D31+D38+D42</f>
        <v>1.0326</v>
      </c>
      <c r="E43" s="147">
        <f t="shared" ref="E43:G43" si="4">E19+E31+E38+E42</f>
        <v>0.5998</v>
      </c>
      <c r="F43" s="147">
        <f t="shared" si="4"/>
        <v>1.1941999999999999</v>
      </c>
      <c r="G43" s="147">
        <f t="shared" si="4"/>
        <v>0.72699999999999998</v>
      </c>
    </row>
    <row r="44" spans="1:7" ht="4.95" customHeight="1" x14ac:dyDescent="0.25">
      <c r="A44" s="262"/>
      <c r="B44" s="263"/>
      <c r="C44" s="263"/>
      <c r="D44" s="263"/>
      <c r="E44" s="263"/>
      <c r="F44" s="263"/>
      <c r="G44" s="264"/>
    </row>
    <row r="50" spans="1:7" ht="13.8" x14ac:dyDescent="0.25">
      <c r="A50" s="136" t="str">
        <f>DADOS!C20</f>
        <v>SÃO DOMINGOS DO ARAGUAIA/PA</v>
      </c>
      <c r="B50" s="136"/>
      <c r="C50" s="1"/>
      <c r="D50" s="231"/>
      <c r="E50" s="231"/>
      <c r="F50" s="231"/>
      <c r="G50" s="231"/>
    </row>
    <row r="51" spans="1:7" ht="13.8" x14ac:dyDescent="0.25">
      <c r="A51" s="2" t="s">
        <v>40</v>
      </c>
      <c r="B51" s="2"/>
      <c r="C51" s="1"/>
      <c r="D51" s="3" t="s">
        <v>41</v>
      </c>
      <c r="E51" s="1"/>
      <c r="F51" s="1"/>
      <c r="G51" s="1"/>
    </row>
    <row r="52" spans="1:7" ht="13.8" x14ac:dyDescent="0.25">
      <c r="A52" s="1"/>
      <c r="B52" s="1"/>
      <c r="C52" s="1"/>
      <c r="D52" s="2" t="s">
        <v>33</v>
      </c>
      <c r="E52" s="221" t="str">
        <f>DADOS!C17</f>
        <v>CLAUDIO EDUARDO BARBOSA CUNHA</v>
      </c>
      <c r="F52" s="221"/>
      <c r="G52" s="221"/>
    </row>
    <row r="53" spans="1:7" ht="13.8" x14ac:dyDescent="0.25">
      <c r="A53" s="227">
        <f>DADOS!C7</f>
        <v>46216</v>
      </c>
      <c r="B53" s="227"/>
      <c r="C53" s="148"/>
      <c r="D53" s="2" t="s">
        <v>209</v>
      </c>
      <c r="E53" s="221">
        <f>DADOS!C18</f>
        <v>2618350774</v>
      </c>
      <c r="F53" s="221"/>
      <c r="G53" s="221"/>
    </row>
    <row r="54" spans="1:7" ht="13.8" x14ac:dyDescent="0.25">
      <c r="A54" s="2" t="s">
        <v>42</v>
      </c>
      <c r="B54" s="2"/>
      <c r="C54" s="1"/>
      <c r="D54" s="2" t="s">
        <v>210</v>
      </c>
      <c r="E54" s="221" t="str">
        <f>DADOS!C19</f>
        <v>PA20261561605</v>
      </c>
      <c r="F54" s="221"/>
      <c r="G54" s="221"/>
    </row>
  </sheetData>
  <mergeCells count="48">
    <mergeCell ref="D50:G50"/>
    <mergeCell ref="E52:G52"/>
    <mergeCell ref="A53:B53"/>
    <mergeCell ref="E53:G53"/>
    <mergeCell ref="E54:G54"/>
    <mergeCell ref="A44:G44"/>
    <mergeCell ref="B33:C33"/>
    <mergeCell ref="B34:C34"/>
    <mergeCell ref="B35:C35"/>
    <mergeCell ref="B36:C36"/>
    <mergeCell ref="B37:C37"/>
    <mergeCell ref="B38:C38"/>
    <mergeCell ref="A39:G39"/>
    <mergeCell ref="B40:C40"/>
    <mergeCell ref="B41:C41"/>
    <mergeCell ref="B42:C42"/>
    <mergeCell ref="A43:C43"/>
    <mergeCell ref="A32:G32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A20:G20"/>
    <mergeCell ref="A9:G9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A1:G1"/>
    <mergeCell ref="B4:C4"/>
    <mergeCell ref="B5:F5"/>
    <mergeCell ref="A7:A8"/>
    <mergeCell ref="B7:C8"/>
    <mergeCell ref="D7:E7"/>
    <mergeCell ref="F7:G7"/>
  </mergeCells>
  <conditionalFormatting sqref="A9:B42">
    <cfRule type="expression" dxfId="49" priority="13">
      <formula>#REF!="Nível 4"</formula>
    </cfRule>
    <cfRule type="expression" dxfId="48" priority="14">
      <formula>#REF!="Nível 3"</formula>
    </cfRule>
    <cfRule type="expression" dxfId="47" priority="15">
      <formula>#REF!="Nível 2"</formula>
    </cfRule>
    <cfRule type="expression" dxfId="46" priority="16">
      <formula>#REF!="Meta"</formula>
    </cfRule>
  </conditionalFormatting>
  <conditionalFormatting sqref="D10:E18 D19:G19 A43">
    <cfRule type="expression" dxfId="45" priority="17">
      <formula>#REF!="Nível 4"</formula>
    </cfRule>
    <cfRule type="expression" dxfId="44" priority="18">
      <formula>#REF!="Nível 3"</formula>
    </cfRule>
    <cfRule type="expression" dxfId="43" priority="19">
      <formula>#REF!="Nível 2"</formula>
    </cfRule>
    <cfRule type="expression" dxfId="42" priority="20">
      <formula>#REF!="Meta"</formula>
    </cfRule>
  </conditionalFormatting>
  <conditionalFormatting sqref="D21:G31">
    <cfRule type="expression" dxfId="41" priority="9">
      <formula>#REF!="Nível 4"</formula>
    </cfRule>
    <cfRule type="expression" dxfId="40" priority="10">
      <formula>#REF!="Nível 3"</formula>
    </cfRule>
    <cfRule type="expression" dxfId="39" priority="11">
      <formula>#REF!="Nível 2"</formula>
    </cfRule>
    <cfRule type="expression" dxfId="38" priority="12">
      <formula>#REF!="Meta"</formula>
    </cfRule>
  </conditionalFormatting>
  <conditionalFormatting sqref="D33:G38">
    <cfRule type="expression" dxfId="37" priority="5">
      <formula>#REF!="Nível 4"</formula>
    </cfRule>
    <cfRule type="expression" dxfId="36" priority="6">
      <formula>#REF!="Nível 3"</formula>
    </cfRule>
    <cfRule type="expression" dxfId="35" priority="7">
      <formula>#REF!="Nível 2"</formula>
    </cfRule>
    <cfRule type="expression" dxfId="34" priority="8">
      <formula>#REF!="Meta"</formula>
    </cfRule>
  </conditionalFormatting>
  <conditionalFormatting sqref="D40:G43">
    <cfRule type="expression" dxfId="33" priority="1">
      <formula>#REF!="Nível 4"</formula>
    </cfRule>
    <cfRule type="expression" dxfId="32" priority="2">
      <formula>#REF!="Nível 3"</formula>
    </cfRule>
    <cfRule type="expression" dxfId="31" priority="3">
      <formula>#REF!="Nível 2"</formula>
    </cfRule>
    <cfRule type="expression" dxfId="30" priority="4">
      <formula>#REF!="Meta"</formula>
    </cfRule>
  </conditionalFormatting>
  <pageMargins left="0.51181102362204722" right="0.51181102362204722" top="0.78740157480314965" bottom="0.78740157480314965" header="0.31496062992125984" footer="0.31496062992125984"/>
  <pageSetup paperSize="9" scale="69" fitToWidth="0" fitToHeight="0" orientation="portrait" r:id="rId1"/>
  <headerFooter>
    <oddHeader>&amp;C&amp;G</oddHeader>
    <oddFooter>&amp;R&amp;P/&amp;N</oddFooter>
  </headerFooter>
  <legacyDrawingHF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E47887-5665-4C4D-A3D8-E7EF29BAD52A}">
  <dimension ref="A1:S49"/>
  <sheetViews>
    <sheetView showGridLines="0" view="pageBreakPreview" topLeftCell="A10" zoomScale="85" zoomScaleNormal="85" zoomScaleSheetLayoutView="85" workbookViewId="0">
      <selection activeCell="P31" sqref="P31:S31"/>
    </sheetView>
  </sheetViews>
  <sheetFormatPr defaultColWidth="8.88671875" defaultRowHeight="13.2" x14ac:dyDescent="0.25"/>
  <cols>
    <col min="1" max="1" width="13.109375" style="3" bestFit="1" customWidth="1"/>
    <col min="2" max="2" width="7.109375" style="3" customWidth="1"/>
    <col min="3" max="3" width="14.5546875" style="3" customWidth="1"/>
    <col min="4" max="4" width="12" style="3" customWidth="1"/>
    <col min="5" max="5" width="11" style="3" customWidth="1"/>
    <col min="6" max="6" width="13.109375" style="3" bestFit="1" customWidth="1"/>
    <col min="7" max="7" width="10.6640625" style="3" customWidth="1"/>
    <col min="8" max="8" width="13.109375" style="3" bestFit="1" customWidth="1"/>
    <col min="9" max="9" width="13.21875" style="3" customWidth="1"/>
    <col min="10" max="19" width="13.109375" style="3" bestFit="1" customWidth="1"/>
    <col min="20" max="16384" width="8.88671875" style="3"/>
  </cols>
  <sheetData>
    <row r="1" spans="1:19" x14ac:dyDescent="0.25">
      <c r="A1" s="46"/>
      <c r="B1" s="228" t="s">
        <v>82</v>
      </c>
      <c r="C1" s="172"/>
      <c r="D1" s="172"/>
      <c r="E1" s="172"/>
      <c r="F1" s="172"/>
      <c r="G1" s="172"/>
      <c r="H1" s="172"/>
      <c r="I1" s="172"/>
      <c r="J1" s="172"/>
      <c r="K1" s="172"/>
      <c r="L1" s="172"/>
      <c r="M1" s="172"/>
      <c r="N1" s="172"/>
      <c r="O1" s="172"/>
      <c r="P1" s="172"/>
      <c r="Q1" s="172"/>
      <c r="R1" s="172"/>
      <c r="S1" s="172"/>
    </row>
    <row r="2" spans="1:19" x14ac:dyDescent="0.25">
      <c r="A2" s="46"/>
      <c r="B2" s="202" t="s">
        <v>47</v>
      </c>
      <c r="C2" s="202"/>
      <c r="D2" s="202"/>
      <c r="E2" s="202"/>
    </row>
    <row r="4" spans="1:19" x14ac:dyDescent="0.25">
      <c r="B4" s="233" t="s">
        <v>2</v>
      </c>
      <c r="C4" s="234"/>
      <c r="D4" s="233" t="s">
        <v>3</v>
      </c>
      <c r="E4" s="234"/>
      <c r="F4" s="201" t="s">
        <v>4</v>
      </c>
      <c r="G4" s="202"/>
      <c r="H4" s="202"/>
      <c r="I4" s="202"/>
      <c r="J4" s="202"/>
      <c r="K4" s="202"/>
      <c r="L4" s="202"/>
      <c r="M4" s="203"/>
      <c r="N4" s="4" t="s">
        <v>81</v>
      </c>
      <c r="S4" s="46"/>
    </row>
    <row r="5" spans="1:19" x14ac:dyDescent="0.25">
      <c r="B5" s="235" t="str">
        <f>DADOS!C5</f>
        <v>SDA.2611</v>
      </c>
      <c r="C5" s="236"/>
      <c r="D5" s="235" t="str">
        <f>DADOS!C6</f>
        <v>A</v>
      </c>
      <c r="E5" s="236"/>
      <c r="F5" s="289" t="str">
        <f>DADOS!C3</f>
        <v>REGISTRO DE PREÇO DE PEQUENOS REPAROS NOS PREDIOS DA SECRETARIA DE SAÚDE DE SÃO DOMINGOS DO ARAGUAIA</v>
      </c>
      <c r="G5" s="194"/>
      <c r="H5" s="194"/>
      <c r="I5" s="194"/>
      <c r="J5" s="194"/>
      <c r="K5" s="194"/>
      <c r="L5" s="194"/>
      <c r="M5" s="290"/>
      <c r="N5" s="289" t="str">
        <f>DADOS!C4</f>
        <v>SÃO DOMINGOS DO ARAGUAIA/PA</v>
      </c>
      <c r="O5" s="194"/>
      <c r="P5" s="194"/>
      <c r="Q5" s="194"/>
      <c r="R5" s="194"/>
      <c r="S5" s="290"/>
    </row>
    <row r="7" spans="1:19" x14ac:dyDescent="0.25">
      <c r="B7" s="291" t="s">
        <v>22</v>
      </c>
      <c r="C7" s="292" t="s">
        <v>25</v>
      </c>
      <c r="D7" s="293"/>
      <c r="E7" s="294"/>
      <c r="F7" s="295" t="s">
        <v>116</v>
      </c>
      <c r="G7" s="207" t="s">
        <v>79</v>
      </c>
      <c r="H7" s="53">
        <v>1</v>
      </c>
      <c r="I7" s="53">
        <v>2</v>
      </c>
      <c r="J7" s="53">
        <v>3</v>
      </c>
      <c r="K7" s="53">
        <v>4</v>
      </c>
      <c r="L7" s="53">
        <v>5</v>
      </c>
      <c r="M7" s="53">
        <v>6</v>
      </c>
      <c r="N7" s="53">
        <v>7</v>
      </c>
      <c r="O7" s="53">
        <v>8</v>
      </c>
      <c r="P7" s="53">
        <v>9</v>
      </c>
      <c r="Q7" s="53">
        <v>10</v>
      </c>
      <c r="R7" s="53">
        <v>11</v>
      </c>
      <c r="S7" s="53">
        <v>12</v>
      </c>
    </row>
    <row r="8" spans="1:19" ht="25.2" customHeight="1" x14ac:dyDescent="0.25">
      <c r="B8" s="291"/>
      <c r="C8" s="292"/>
      <c r="D8" s="293"/>
      <c r="E8" s="294"/>
      <c r="F8" s="295"/>
      <c r="G8" s="207"/>
      <c r="H8" s="54">
        <v>46204</v>
      </c>
      <c r="I8" s="54">
        <v>46235</v>
      </c>
      <c r="J8" s="54">
        <v>46266</v>
      </c>
      <c r="K8" s="54">
        <v>46296</v>
      </c>
      <c r="L8" s="54">
        <v>46327</v>
      </c>
      <c r="M8" s="54">
        <v>46357</v>
      </c>
      <c r="N8" s="54">
        <v>46388</v>
      </c>
      <c r="O8" s="54">
        <v>46419</v>
      </c>
      <c r="P8" s="54">
        <v>46447</v>
      </c>
      <c r="Q8" s="54">
        <v>46478</v>
      </c>
      <c r="R8" s="54">
        <v>46508</v>
      </c>
      <c r="S8" s="54">
        <v>46539</v>
      </c>
    </row>
    <row r="9" spans="1:19" x14ac:dyDescent="0.25">
      <c r="A9" s="59">
        <f>SUM(H9:S9)</f>
        <v>1</v>
      </c>
      <c r="B9" s="288">
        <v>1</v>
      </c>
      <c r="C9" s="268" t="str">
        <f>ORÇAMENTO!E13</f>
        <v>SERVIÇOS PRELIMINÁRES</v>
      </c>
      <c r="D9" s="269"/>
      <c r="E9" s="270"/>
      <c r="F9" s="271">
        <f>ORÇAMENTO!K13</f>
        <v>297334.68</v>
      </c>
      <c r="G9" s="55" t="s">
        <v>80</v>
      </c>
      <c r="H9" s="57">
        <v>8.3299999999999999E-2</v>
      </c>
      <c r="I9" s="57">
        <v>8.3299999999999999E-2</v>
      </c>
      <c r="J9" s="57">
        <v>8.3299999999999999E-2</v>
      </c>
      <c r="K9" s="57">
        <v>8.3299999999999999E-2</v>
      </c>
      <c r="L9" s="57">
        <v>8.3299999999999999E-2</v>
      </c>
      <c r="M9" s="57">
        <v>8.3299999999999999E-2</v>
      </c>
      <c r="N9" s="57">
        <v>8.3299999999999999E-2</v>
      </c>
      <c r="O9" s="57">
        <v>8.3299999999999999E-2</v>
      </c>
      <c r="P9" s="57">
        <v>8.3400000000000002E-2</v>
      </c>
      <c r="Q9" s="57">
        <v>8.3400000000000002E-2</v>
      </c>
      <c r="R9" s="57">
        <v>8.3400000000000002E-2</v>
      </c>
      <c r="S9" s="57">
        <v>8.3400000000000002E-2</v>
      </c>
    </row>
    <row r="10" spans="1:19" x14ac:dyDescent="0.25">
      <c r="A10" s="60">
        <f>SUM(H10:S10)-F9</f>
        <v>0</v>
      </c>
      <c r="B10" s="288"/>
      <c r="C10" s="268"/>
      <c r="D10" s="269"/>
      <c r="E10" s="270"/>
      <c r="F10" s="271"/>
      <c r="G10" s="56" t="s">
        <v>117</v>
      </c>
      <c r="H10" s="58">
        <f>H9*$F9</f>
        <v>24767.978843999997</v>
      </c>
      <c r="I10" s="58">
        <f t="shared" ref="I10:S10" si="0">I9*$F9</f>
        <v>24767.978843999997</v>
      </c>
      <c r="J10" s="58">
        <f t="shared" si="0"/>
        <v>24767.978843999997</v>
      </c>
      <c r="K10" s="58">
        <f t="shared" si="0"/>
        <v>24767.978843999997</v>
      </c>
      <c r="L10" s="58">
        <f t="shared" si="0"/>
        <v>24767.978843999997</v>
      </c>
      <c r="M10" s="58">
        <f t="shared" si="0"/>
        <v>24767.978843999997</v>
      </c>
      <c r="N10" s="58">
        <f t="shared" si="0"/>
        <v>24767.978843999997</v>
      </c>
      <c r="O10" s="58">
        <f t="shared" si="0"/>
        <v>24767.978843999997</v>
      </c>
      <c r="P10" s="58">
        <f t="shared" si="0"/>
        <v>24797.712312</v>
      </c>
      <c r="Q10" s="58">
        <f t="shared" si="0"/>
        <v>24797.712312</v>
      </c>
      <c r="R10" s="58">
        <f t="shared" si="0"/>
        <v>24797.712312</v>
      </c>
      <c r="S10" s="58">
        <f t="shared" si="0"/>
        <v>24797.712312</v>
      </c>
    </row>
    <row r="11" spans="1:19" ht="13.2" customHeight="1" x14ac:dyDescent="0.25">
      <c r="A11" s="59">
        <f t="shared" ref="A11" si="1">SUM(H11:S11)</f>
        <v>1</v>
      </c>
      <c r="B11" s="288">
        <v>2</v>
      </c>
      <c r="C11" s="268" t="str">
        <f>ORÇAMENTO!E43</f>
        <v>ESTRUTURA</v>
      </c>
      <c r="D11" s="269"/>
      <c r="E11" s="270"/>
      <c r="F11" s="271">
        <f>ORÇAMENTO!K43</f>
        <v>267151.68</v>
      </c>
      <c r="G11" s="55" t="s">
        <v>80</v>
      </c>
      <c r="H11" s="57">
        <v>8.3299999999999999E-2</v>
      </c>
      <c r="I11" s="57">
        <v>8.3299999999999999E-2</v>
      </c>
      <c r="J11" s="57">
        <v>8.3299999999999999E-2</v>
      </c>
      <c r="K11" s="57">
        <v>8.3299999999999999E-2</v>
      </c>
      <c r="L11" s="57">
        <v>8.3299999999999999E-2</v>
      </c>
      <c r="M11" s="57">
        <v>8.3299999999999999E-2</v>
      </c>
      <c r="N11" s="57">
        <v>8.3299999999999999E-2</v>
      </c>
      <c r="O11" s="57">
        <v>8.3299999999999999E-2</v>
      </c>
      <c r="P11" s="57">
        <v>8.3400000000000002E-2</v>
      </c>
      <c r="Q11" s="57">
        <v>8.3400000000000002E-2</v>
      </c>
      <c r="R11" s="57">
        <v>8.3400000000000002E-2</v>
      </c>
      <c r="S11" s="57">
        <v>8.3400000000000002E-2</v>
      </c>
    </row>
    <row r="12" spans="1:19" x14ac:dyDescent="0.25">
      <c r="A12" s="60">
        <f t="shared" ref="A12" si="2">SUM(H12:S12)-F11</f>
        <v>0</v>
      </c>
      <c r="B12" s="288"/>
      <c r="C12" s="268"/>
      <c r="D12" s="269"/>
      <c r="E12" s="270"/>
      <c r="F12" s="271"/>
      <c r="G12" s="56" t="s">
        <v>117</v>
      </c>
      <c r="H12" s="58">
        <f>H11*$F11</f>
        <v>22253.734944</v>
      </c>
      <c r="I12" s="58">
        <f t="shared" ref="I12" si="3">I11*$F11</f>
        <v>22253.734944</v>
      </c>
      <c r="J12" s="58">
        <f t="shared" ref="J12" si="4">J11*$F11</f>
        <v>22253.734944</v>
      </c>
      <c r="K12" s="58">
        <f t="shared" ref="K12" si="5">K11*$F11</f>
        <v>22253.734944</v>
      </c>
      <c r="L12" s="58">
        <f t="shared" ref="L12" si="6">L11*$F11</f>
        <v>22253.734944</v>
      </c>
      <c r="M12" s="58">
        <f t="shared" ref="M12" si="7">M11*$F11</f>
        <v>22253.734944</v>
      </c>
      <c r="N12" s="58">
        <f t="shared" ref="N12" si="8">N11*$F11</f>
        <v>22253.734944</v>
      </c>
      <c r="O12" s="58">
        <f t="shared" ref="O12" si="9">O11*$F11</f>
        <v>22253.734944</v>
      </c>
      <c r="P12" s="58">
        <f t="shared" ref="P12" si="10">P11*$F11</f>
        <v>22280.450111999999</v>
      </c>
      <c r="Q12" s="58">
        <f t="shared" ref="Q12" si="11">Q11*$F11</f>
        <v>22280.450111999999</v>
      </c>
      <c r="R12" s="58">
        <f t="shared" ref="R12" si="12">R11*$F11</f>
        <v>22280.450111999999</v>
      </c>
      <c r="S12" s="58">
        <f t="shared" ref="S12" si="13">S11*$F11</f>
        <v>22280.450111999999</v>
      </c>
    </row>
    <row r="13" spans="1:19" ht="13.2" customHeight="1" x14ac:dyDescent="0.25">
      <c r="A13" s="59">
        <f t="shared" ref="A13" si="14">SUM(H13:S13)</f>
        <v>1</v>
      </c>
      <c r="B13" s="288">
        <v>3</v>
      </c>
      <c r="C13" s="268" t="str">
        <f>ORÇAMENTO!E61</f>
        <v>PAREDES E PAINÉIS</v>
      </c>
      <c r="D13" s="269"/>
      <c r="E13" s="270"/>
      <c r="F13" s="271">
        <f>ORÇAMENTO!K61</f>
        <v>138451.65</v>
      </c>
      <c r="G13" s="55" t="s">
        <v>80</v>
      </c>
      <c r="H13" s="57">
        <v>8.3299999999999999E-2</v>
      </c>
      <c r="I13" s="57">
        <v>8.3299999999999999E-2</v>
      </c>
      <c r="J13" s="57">
        <v>8.3299999999999999E-2</v>
      </c>
      <c r="K13" s="57">
        <v>8.3299999999999999E-2</v>
      </c>
      <c r="L13" s="57">
        <v>8.3299999999999999E-2</v>
      </c>
      <c r="M13" s="57">
        <v>8.3299999999999999E-2</v>
      </c>
      <c r="N13" s="57">
        <v>8.3299999999999999E-2</v>
      </c>
      <c r="O13" s="57">
        <v>8.3299999999999999E-2</v>
      </c>
      <c r="P13" s="57">
        <v>8.3400000000000002E-2</v>
      </c>
      <c r="Q13" s="57">
        <v>8.3400000000000002E-2</v>
      </c>
      <c r="R13" s="57">
        <v>8.3400000000000002E-2</v>
      </c>
      <c r="S13" s="57">
        <v>8.3400000000000002E-2</v>
      </c>
    </row>
    <row r="14" spans="1:19" x14ac:dyDescent="0.25">
      <c r="A14" s="60">
        <f t="shared" ref="A14" si="15">SUM(H14:S14)-F13</f>
        <v>0</v>
      </c>
      <c r="B14" s="288"/>
      <c r="C14" s="268"/>
      <c r="D14" s="269"/>
      <c r="E14" s="270"/>
      <c r="F14" s="271"/>
      <c r="G14" s="56" t="s">
        <v>117</v>
      </c>
      <c r="H14" s="58">
        <f>H13*$F13</f>
        <v>11533.022444999999</v>
      </c>
      <c r="I14" s="58">
        <f t="shared" ref="I14" si="16">I13*$F13</f>
        <v>11533.022444999999</v>
      </c>
      <c r="J14" s="58">
        <f t="shared" ref="J14" si="17">J13*$F13</f>
        <v>11533.022444999999</v>
      </c>
      <c r="K14" s="58">
        <f t="shared" ref="K14" si="18">K13*$F13</f>
        <v>11533.022444999999</v>
      </c>
      <c r="L14" s="58">
        <f t="shared" ref="L14" si="19">L13*$F13</f>
        <v>11533.022444999999</v>
      </c>
      <c r="M14" s="58">
        <f t="shared" ref="M14" si="20">M13*$F13</f>
        <v>11533.022444999999</v>
      </c>
      <c r="N14" s="58">
        <f t="shared" ref="N14" si="21">N13*$F13</f>
        <v>11533.022444999999</v>
      </c>
      <c r="O14" s="58">
        <f t="shared" ref="O14" si="22">O13*$F13</f>
        <v>11533.022444999999</v>
      </c>
      <c r="P14" s="58">
        <f t="shared" ref="P14" si="23">P13*$F13</f>
        <v>11546.867609999999</v>
      </c>
      <c r="Q14" s="58">
        <f t="shared" ref="Q14" si="24">Q13*$F13</f>
        <v>11546.867609999999</v>
      </c>
      <c r="R14" s="58">
        <f t="shared" ref="R14" si="25">R13*$F13</f>
        <v>11546.867609999999</v>
      </c>
      <c r="S14" s="58">
        <f t="shared" ref="S14" si="26">S13*$F13</f>
        <v>11546.867609999999</v>
      </c>
    </row>
    <row r="15" spans="1:19" ht="13.2" customHeight="1" x14ac:dyDescent="0.25">
      <c r="A15" s="59">
        <f t="shared" ref="A15" si="27">SUM(H15:S15)</f>
        <v>1</v>
      </c>
      <c r="B15" s="288">
        <v>4</v>
      </c>
      <c r="C15" s="268" t="str">
        <f>ORÇAMENTO!E68</f>
        <v>COBERTURA</v>
      </c>
      <c r="D15" s="269"/>
      <c r="E15" s="270"/>
      <c r="F15" s="271">
        <f>ORÇAMENTO!K68</f>
        <v>385357.25</v>
      </c>
      <c r="G15" s="55" t="s">
        <v>80</v>
      </c>
      <c r="H15" s="57">
        <v>8.3299999999999999E-2</v>
      </c>
      <c r="I15" s="57">
        <v>8.3299999999999999E-2</v>
      </c>
      <c r="J15" s="57">
        <v>8.3299999999999999E-2</v>
      </c>
      <c r="K15" s="57">
        <v>8.3299999999999999E-2</v>
      </c>
      <c r="L15" s="57">
        <v>8.3299999999999999E-2</v>
      </c>
      <c r="M15" s="57">
        <v>8.3299999999999999E-2</v>
      </c>
      <c r="N15" s="57">
        <v>8.3299999999999999E-2</v>
      </c>
      <c r="O15" s="57">
        <v>8.3299999999999999E-2</v>
      </c>
      <c r="P15" s="57">
        <v>8.3400000000000002E-2</v>
      </c>
      <c r="Q15" s="57">
        <v>8.3400000000000002E-2</v>
      </c>
      <c r="R15" s="57">
        <v>8.3400000000000002E-2</v>
      </c>
      <c r="S15" s="57">
        <v>8.3400000000000002E-2</v>
      </c>
    </row>
    <row r="16" spans="1:19" x14ac:dyDescent="0.25">
      <c r="A16" s="60">
        <f t="shared" ref="A16" si="28">SUM(H16:S16)-F15</f>
        <v>0</v>
      </c>
      <c r="B16" s="288"/>
      <c r="C16" s="268"/>
      <c r="D16" s="269"/>
      <c r="E16" s="270"/>
      <c r="F16" s="271"/>
      <c r="G16" s="56" t="s">
        <v>117</v>
      </c>
      <c r="H16" s="58">
        <f>H15*$F15</f>
        <v>32100.258924999998</v>
      </c>
      <c r="I16" s="58">
        <f t="shared" ref="I16" si="29">I15*$F15</f>
        <v>32100.258924999998</v>
      </c>
      <c r="J16" s="58">
        <f t="shared" ref="J16" si="30">J15*$F15</f>
        <v>32100.258924999998</v>
      </c>
      <c r="K16" s="58">
        <f t="shared" ref="K16" si="31">K15*$F15</f>
        <v>32100.258924999998</v>
      </c>
      <c r="L16" s="58">
        <f t="shared" ref="L16" si="32">L15*$F15</f>
        <v>32100.258924999998</v>
      </c>
      <c r="M16" s="58">
        <f t="shared" ref="M16" si="33">M15*$F15</f>
        <v>32100.258924999998</v>
      </c>
      <c r="N16" s="58">
        <f t="shared" ref="N16" si="34">N15*$F15</f>
        <v>32100.258924999998</v>
      </c>
      <c r="O16" s="58">
        <f t="shared" ref="O16" si="35">O15*$F15</f>
        <v>32100.258924999998</v>
      </c>
      <c r="P16" s="58">
        <f t="shared" ref="P16" si="36">P15*$F15</f>
        <v>32138.79465</v>
      </c>
      <c r="Q16" s="58">
        <f t="shared" ref="Q16" si="37">Q15*$F15</f>
        <v>32138.79465</v>
      </c>
      <c r="R16" s="58">
        <f t="shared" ref="R16" si="38">R15*$F15</f>
        <v>32138.79465</v>
      </c>
      <c r="S16" s="58">
        <f t="shared" ref="S16" si="39">S15*$F15</f>
        <v>32138.79465</v>
      </c>
    </row>
    <row r="17" spans="1:19" ht="13.2" customHeight="1" x14ac:dyDescent="0.25">
      <c r="A17" s="59">
        <f t="shared" ref="A17" si="40">SUM(H17:S17)</f>
        <v>1</v>
      </c>
      <c r="B17" s="288">
        <v>5</v>
      </c>
      <c r="C17" s="268" t="str">
        <f>ORÇAMENTO!E83</f>
        <v>IMPERMEABILIZAÇÕES/TRATAMENTOS</v>
      </c>
      <c r="D17" s="269"/>
      <c r="E17" s="270"/>
      <c r="F17" s="271">
        <f>ORÇAMENTO!K83</f>
        <v>45862.5</v>
      </c>
      <c r="G17" s="55" t="s">
        <v>80</v>
      </c>
      <c r="H17" s="57">
        <v>8.3299999999999999E-2</v>
      </c>
      <c r="I17" s="57">
        <v>8.3299999999999999E-2</v>
      </c>
      <c r="J17" s="57">
        <v>8.3299999999999999E-2</v>
      </c>
      <c r="K17" s="57">
        <v>8.3299999999999999E-2</v>
      </c>
      <c r="L17" s="57">
        <v>8.3299999999999999E-2</v>
      </c>
      <c r="M17" s="57">
        <v>8.3299999999999999E-2</v>
      </c>
      <c r="N17" s="57">
        <v>8.3299999999999999E-2</v>
      </c>
      <c r="O17" s="57">
        <v>8.3299999999999999E-2</v>
      </c>
      <c r="P17" s="57">
        <v>8.3400000000000002E-2</v>
      </c>
      <c r="Q17" s="57">
        <v>8.3400000000000002E-2</v>
      </c>
      <c r="R17" s="57">
        <v>8.3400000000000002E-2</v>
      </c>
      <c r="S17" s="57">
        <v>8.3400000000000002E-2</v>
      </c>
    </row>
    <row r="18" spans="1:19" x14ac:dyDescent="0.25">
      <c r="A18" s="60">
        <f t="shared" ref="A18" si="41">SUM(H18:S18)-F17</f>
        <v>0</v>
      </c>
      <c r="B18" s="288"/>
      <c r="C18" s="268"/>
      <c r="D18" s="269"/>
      <c r="E18" s="270"/>
      <c r="F18" s="271"/>
      <c r="G18" s="56" t="s">
        <v>117</v>
      </c>
      <c r="H18" s="58">
        <f>H17*$F17</f>
        <v>3820.3462500000001</v>
      </c>
      <c r="I18" s="58">
        <f t="shared" ref="I18" si="42">I17*$F17</f>
        <v>3820.3462500000001</v>
      </c>
      <c r="J18" s="58">
        <f t="shared" ref="J18" si="43">J17*$F17</f>
        <v>3820.3462500000001</v>
      </c>
      <c r="K18" s="58">
        <f t="shared" ref="K18" si="44">K17*$F17</f>
        <v>3820.3462500000001</v>
      </c>
      <c r="L18" s="58">
        <f t="shared" ref="L18" si="45">L17*$F17</f>
        <v>3820.3462500000001</v>
      </c>
      <c r="M18" s="58">
        <f t="shared" ref="M18" si="46">M17*$F17</f>
        <v>3820.3462500000001</v>
      </c>
      <c r="N18" s="58">
        <f t="shared" ref="N18" si="47">N17*$F17</f>
        <v>3820.3462500000001</v>
      </c>
      <c r="O18" s="58">
        <f t="shared" ref="O18" si="48">O17*$F17</f>
        <v>3820.3462500000001</v>
      </c>
      <c r="P18" s="58">
        <f t="shared" ref="P18" si="49">P17*$F17</f>
        <v>3824.9324999999999</v>
      </c>
      <c r="Q18" s="58">
        <f t="shared" ref="Q18" si="50">Q17*$F17</f>
        <v>3824.9324999999999</v>
      </c>
      <c r="R18" s="58">
        <f t="shared" ref="R18" si="51">R17*$F17</f>
        <v>3824.9324999999999</v>
      </c>
      <c r="S18" s="58">
        <f t="shared" ref="S18" si="52">S17*$F17</f>
        <v>3824.9324999999999</v>
      </c>
    </row>
    <row r="19" spans="1:19" ht="13.2" customHeight="1" x14ac:dyDescent="0.25">
      <c r="A19" s="59">
        <f t="shared" ref="A19" si="53">SUM(H19:S19)</f>
        <v>1</v>
      </c>
      <c r="B19" s="288">
        <v>6</v>
      </c>
      <c r="C19" s="268" t="str">
        <f>ORÇAMENTO!E87</f>
        <v>ESQUADRIAS</v>
      </c>
      <c r="D19" s="269"/>
      <c r="E19" s="270"/>
      <c r="F19" s="271">
        <f>ORÇAMENTO!K87</f>
        <v>307935.21000000002</v>
      </c>
      <c r="G19" s="55" t="s">
        <v>80</v>
      </c>
      <c r="H19" s="57">
        <v>8.3299999999999999E-2</v>
      </c>
      <c r="I19" s="57">
        <v>8.3299999999999999E-2</v>
      </c>
      <c r="J19" s="57">
        <v>8.3299999999999999E-2</v>
      </c>
      <c r="K19" s="57">
        <v>8.3299999999999999E-2</v>
      </c>
      <c r="L19" s="57">
        <v>8.3299999999999999E-2</v>
      </c>
      <c r="M19" s="57">
        <v>8.3299999999999999E-2</v>
      </c>
      <c r="N19" s="57">
        <v>8.3299999999999999E-2</v>
      </c>
      <c r="O19" s="57">
        <v>8.3299999999999999E-2</v>
      </c>
      <c r="P19" s="57">
        <v>8.3400000000000002E-2</v>
      </c>
      <c r="Q19" s="57">
        <v>8.3400000000000002E-2</v>
      </c>
      <c r="R19" s="57">
        <v>8.3400000000000002E-2</v>
      </c>
      <c r="S19" s="57">
        <v>8.3400000000000002E-2</v>
      </c>
    </row>
    <row r="20" spans="1:19" x14ac:dyDescent="0.25">
      <c r="A20" s="60">
        <f t="shared" ref="A20" si="54">SUM(H20:S20)-F19</f>
        <v>0</v>
      </c>
      <c r="B20" s="288"/>
      <c r="C20" s="268"/>
      <c r="D20" s="269"/>
      <c r="E20" s="270"/>
      <c r="F20" s="271"/>
      <c r="G20" s="56" t="s">
        <v>117</v>
      </c>
      <c r="H20" s="58">
        <f>H19*$F19</f>
        <v>25651.002993000002</v>
      </c>
      <c r="I20" s="58">
        <f t="shared" ref="I20" si="55">I19*$F19</f>
        <v>25651.002993000002</v>
      </c>
      <c r="J20" s="58">
        <f t="shared" ref="J20" si="56">J19*$F19</f>
        <v>25651.002993000002</v>
      </c>
      <c r="K20" s="58">
        <f t="shared" ref="K20" si="57">K19*$F19</f>
        <v>25651.002993000002</v>
      </c>
      <c r="L20" s="58">
        <f t="shared" ref="L20" si="58">L19*$F19</f>
        <v>25651.002993000002</v>
      </c>
      <c r="M20" s="58">
        <f t="shared" ref="M20" si="59">M19*$F19</f>
        <v>25651.002993000002</v>
      </c>
      <c r="N20" s="58">
        <f t="shared" ref="N20" si="60">N19*$F19</f>
        <v>25651.002993000002</v>
      </c>
      <c r="O20" s="58">
        <f t="shared" ref="O20" si="61">O19*$F19</f>
        <v>25651.002993000002</v>
      </c>
      <c r="P20" s="58">
        <f t="shared" ref="P20" si="62">P19*$F19</f>
        <v>25681.796514000001</v>
      </c>
      <c r="Q20" s="58">
        <f t="shared" ref="Q20" si="63">Q19*$F19</f>
        <v>25681.796514000001</v>
      </c>
      <c r="R20" s="58">
        <f t="shared" ref="R20" si="64">R19*$F19</f>
        <v>25681.796514000001</v>
      </c>
      <c r="S20" s="58">
        <f t="shared" ref="S20" si="65">S19*$F19</f>
        <v>25681.796514000001</v>
      </c>
    </row>
    <row r="21" spans="1:19" ht="13.2" customHeight="1" x14ac:dyDescent="0.25">
      <c r="A21" s="59">
        <f t="shared" ref="A21" si="66">SUM(H21:S21)</f>
        <v>1</v>
      </c>
      <c r="B21" s="288">
        <v>7</v>
      </c>
      <c r="C21" s="268" t="str">
        <f>ORÇAMENTO!E112</f>
        <v>REVESTIMENTOS</v>
      </c>
      <c r="D21" s="269"/>
      <c r="E21" s="270"/>
      <c r="F21" s="271">
        <f>ORÇAMENTO!K112</f>
        <v>1327437.3</v>
      </c>
      <c r="G21" s="55" t="s">
        <v>80</v>
      </c>
      <c r="H21" s="57">
        <v>8.3299999999999999E-2</v>
      </c>
      <c r="I21" s="57">
        <v>8.3299999999999999E-2</v>
      </c>
      <c r="J21" s="57">
        <v>8.3299999999999999E-2</v>
      </c>
      <c r="K21" s="57">
        <v>8.3299999999999999E-2</v>
      </c>
      <c r="L21" s="57">
        <v>8.3299999999999999E-2</v>
      </c>
      <c r="M21" s="57">
        <v>8.3299999999999999E-2</v>
      </c>
      <c r="N21" s="57">
        <v>8.3299999999999999E-2</v>
      </c>
      <c r="O21" s="57">
        <v>8.3299999999999999E-2</v>
      </c>
      <c r="P21" s="57">
        <v>8.3400000000000002E-2</v>
      </c>
      <c r="Q21" s="57">
        <v>8.3400000000000002E-2</v>
      </c>
      <c r="R21" s="57">
        <v>8.3400000000000002E-2</v>
      </c>
      <c r="S21" s="57">
        <v>8.3400000000000002E-2</v>
      </c>
    </row>
    <row r="22" spans="1:19" x14ac:dyDescent="0.25">
      <c r="A22" s="60">
        <f t="shared" ref="A22" si="67">SUM(H22:S22)-F21</f>
        <v>0</v>
      </c>
      <c r="B22" s="288"/>
      <c r="C22" s="268"/>
      <c r="D22" s="269"/>
      <c r="E22" s="270"/>
      <c r="F22" s="271"/>
      <c r="G22" s="56" t="s">
        <v>117</v>
      </c>
      <c r="H22" s="58">
        <f>H21*$F21</f>
        <v>110575.52709</v>
      </c>
      <c r="I22" s="58">
        <f t="shared" ref="I22" si="68">I21*$F21</f>
        <v>110575.52709</v>
      </c>
      <c r="J22" s="58">
        <f t="shared" ref="J22" si="69">J21*$F21</f>
        <v>110575.52709</v>
      </c>
      <c r="K22" s="58">
        <f t="shared" ref="K22" si="70">K21*$F21</f>
        <v>110575.52709</v>
      </c>
      <c r="L22" s="58">
        <f t="shared" ref="L22" si="71">L21*$F21</f>
        <v>110575.52709</v>
      </c>
      <c r="M22" s="58">
        <f t="shared" ref="M22" si="72">M21*$F21</f>
        <v>110575.52709</v>
      </c>
      <c r="N22" s="58">
        <f t="shared" ref="N22" si="73">N21*$F21</f>
        <v>110575.52709</v>
      </c>
      <c r="O22" s="58">
        <f t="shared" ref="O22" si="74">O21*$F21</f>
        <v>110575.52709</v>
      </c>
      <c r="P22" s="58">
        <f t="shared" ref="P22" si="75">P21*$F21</f>
        <v>110708.27082000001</v>
      </c>
      <c r="Q22" s="58">
        <f t="shared" ref="Q22" si="76">Q21*$F21</f>
        <v>110708.27082000001</v>
      </c>
      <c r="R22" s="58">
        <f t="shared" ref="R22" si="77">R21*$F21</f>
        <v>110708.27082000001</v>
      </c>
      <c r="S22" s="58">
        <f t="shared" ref="S22" si="78">S21*$F21</f>
        <v>110708.27082000001</v>
      </c>
    </row>
    <row r="23" spans="1:19" x14ac:dyDescent="0.25">
      <c r="A23" s="59">
        <f t="shared" ref="A23" si="79">SUM(H23:S23)</f>
        <v>1</v>
      </c>
      <c r="B23" s="288">
        <v>8</v>
      </c>
      <c r="C23" s="268" t="str">
        <f>ORÇAMENTO!E149</f>
        <v>INSTALAÇÕES ELÉTRICAS</v>
      </c>
      <c r="D23" s="269"/>
      <c r="E23" s="270"/>
      <c r="F23" s="271">
        <f>ORÇAMENTO!K149</f>
        <v>1429436.34</v>
      </c>
      <c r="G23" s="55" t="s">
        <v>80</v>
      </c>
      <c r="H23" s="57">
        <v>8.3299999999999999E-2</v>
      </c>
      <c r="I23" s="57">
        <v>8.3299999999999999E-2</v>
      </c>
      <c r="J23" s="57">
        <v>8.3299999999999999E-2</v>
      </c>
      <c r="K23" s="57">
        <v>8.3299999999999999E-2</v>
      </c>
      <c r="L23" s="57">
        <v>8.3299999999999999E-2</v>
      </c>
      <c r="M23" s="57">
        <v>8.3299999999999999E-2</v>
      </c>
      <c r="N23" s="57">
        <v>8.3299999999999999E-2</v>
      </c>
      <c r="O23" s="57">
        <v>8.3299999999999999E-2</v>
      </c>
      <c r="P23" s="57">
        <v>8.3400000000000002E-2</v>
      </c>
      <c r="Q23" s="57">
        <v>8.3400000000000002E-2</v>
      </c>
      <c r="R23" s="57">
        <v>8.3400000000000002E-2</v>
      </c>
      <c r="S23" s="57">
        <v>8.3400000000000002E-2</v>
      </c>
    </row>
    <row r="24" spans="1:19" x14ac:dyDescent="0.25">
      <c r="A24" s="60">
        <f t="shared" ref="A24" si="80">SUM(H24:S24)-F23</f>
        <v>0</v>
      </c>
      <c r="B24" s="288"/>
      <c r="C24" s="268"/>
      <c r="D24" s="269"/>
      <c r="E24" s="270"/>
      <c r="F24" s="271"/>
      <c r="G24" s="56" t="s">
        <v>117</v>
      </c>
      <c r="H24" s="58">
        <f>H23*$F23</f>
        <v>119072.047122</v>
      </c>
      <c r="I24" s="58">
        <f t="shared" ref="I24" si="81">I23*$F23</f>
        <v>119072.047122</v>
      </c>
      <c r="J24" s="58">
        <f t="shared" ref="J24" si="82">J23*$F23</f>
        <v>119072.047122</v>
      </c>
      <c r="K24" s="58">
        <f t="shared" ref="K24" si="83">K23*$F23</f>
        <v>119072.047122</v>
      </c>
      <c r="L24" s="58">
        <f t="shared" ref="L24" si="84">L23*$F23</f>
        <v>119072.047122</v>
      </c>
      <c r="M24" s="58">
        <f t="shared" ref="M24" si="85">M23*$F23</f>
        <v>119072.047122</v>
      </c>
      <c r="N24" s="58">
        <f t="shared" ref="N24" si="86">N23*$F23</f>
        <v>119072.047122</v>
      </c>
      <c r="O24" s="58">
        <f t="shared" ref="O24" si="87">O23*$F23</f>
        <v>119072.047122</v>
      </c>
      <c r="P24" s="58">
        <f t="shared" ref="P24" si="88">P23*$F23</f>
        <v>119214.99075600001</v>
      </c>
      <c r="Q24" s="58">
        <f t="shared" ref="Q24" si="89">Q23*$F23</f>
        <v>119214.99075600001</v>
      </c>
      <c r="R24" s="58">
        <f t="shared" ref="R24" si="90">R23*$F23</f>
        <v>119214.99075600001</v>
      </c>
      <c r="S24" s="58">
        <f t="shared" ref="S24" si="91">S23*$F23</f>
        <v>119214.99075600001</v>
      </c>
    </row>
    <row r="25" spans="1:19" x14ac:dyDescent="0.25">
      <c r="A25" s="59">
        <f t="shared" ref="A25" si="92">SUM(H25:S25)</f>
        <v>1</v>
      </c>
      <c r="B25" s="288">
        <v>9</v>
      </c>
      <c r="C25" s="268" t="str">
        <f>ORÇAMENTO!E213</f>
        <v>INSTALAÇÕES DE AR CONDICIONADO</v>
      </c>
      <c r="D25" s="269"/>
      <c r="E25" s="270"/>
      <c r="F25" s="271">
        <f>ORÇAMENTO!K213</f>
        <v>112051.3</v>
      </c>
      <c r="G25" s="55" t="s">
        <v>80</v>
      </c>
      <c r="H25" s="57">
        <v>8.3299999999999999E-2</v>
      </c>
      <c r="I25" s="57">
        <v>8.3299999999999999E-2</v>
      </c>
      <c r="J25" s="57">
        <v>8.3299999999999999E-2</v>
      </c>
      <c r="K25" s="57">
        <v>8.3299999999999999E-2</v>
      </c>
      <c r="L25" s="57">
        <v>8.3299999999999999E-2</v>
      </c>
      <c r="M25" s="57">
        <v>8.3299999999999999E-2</v>
      </c>
      <c r="N25" s="57">
        <v>8.3299999999999999E-2</v>
      </c>
      <c r="O25" s="57">
        <v>8.3299999999999999E-2</v>
      </c>
      <c r="P25" s="57">
        <v>8.3400000000000002E-2</v>
      </c>
      <c r="Q25" s="57">
        <v>8.3400000000000002E-2</v>
      </c>
      <c r="R25" s="57">
        <v>8.3400000000000002E-2</v>
      </c>
      <c r="S25" s="57">
        <v>8.3400000000000002E-2</v>
      </c>
    </row>
    <row r="26" spans="1:19" x14ac:dyDescent="0.25">
      <c r="A26" s="60">
        <f t="shared" ref="A26" si="93">SUM(H26:S26)-F25</f>
        <v>0</v>
      </c>
      <c r="B26" s="288"/>
      <c r="C26" s="268"/>
      <c r="D26" s="269"/>
      <c r="E26" s="270"/>
      <c r="F26" s="271"/>
      <c r="G26" s="56" t="s">
        <v>117</v>
      </c>
      <c r="H26" s="58">
        <f>H25*$F25</f>
        <v>9333.8732899999995</v>
      </c>
      <c r="I26" s="58">
        <f t="shared" ref="I26" si="94">I25*$F25</f>
        <v>9333.8732899999995</v>
      </c>
      <c r="J26" s="58">
        <f t="shared" ref="J26" si="95">J25*$F25</f>
        <v>9333.8732899999995</v>
      </c>
      <c r="K26" s="58">
        <f t="shared" ref="K26" si="96">K25*$F25</f>
        <v>9333.8732899999995</v>
      </c>
      <c r="L26" s="58">
        <f t="shared" ref="L26" si="97">L25*$F25</f>
        <v>9333.8732899999995</v>
      </c>
      <c r="M26" s="58">
        <f t="shared" ref="M26" si="98">M25*$F25</f>
        <v>9333.8732899999995</v>
      </c>
      <c r="N26" s="58">
        <f t="shared" ref="N26" si="99">N25*$F25</f>
        <v>9333.8732899999995</v>
      </c>
      <c r="O26" s="58">
        <f t="shared" ref="O26" si="100">O25*$F25</f>
        <v>9333.8732899999995</v>
      </c>
      <c r="P26" s="58">
        <f t="shared" ref="P26" si="101">P25*$F25</f>
        <v>9345.0784199999998</v>
      </c>
      <c r="Q26" s="58">
        <f t="shared" ref="Q26" si="102">Q25*$F25</f>
        <v>9345.0784199999998</v>
      </c>
      <c r="R26" s="58">
        <f t="shared" ref="R26" si="103">R25*$F25</f>
        <v>9345.0784199999998</v>
      </c>
      <c r="S26" s="58">
        <f t="shared" ref="S26" si="104">S25*$F25</f>
        <v>9345.0784199999998</v>
      </c>
    </row>
    <row r="27" spans="1:19" ht="13.2" customHeight="1" x14ac:dyDescent="0.25">
      <c r="A27" s="59">
        <f t="shared" ref="A27" si="105">SUM(H27:S27)</f>
        <v>1</v>
      </c>
      <c r="B27" s="288">
        <v>10</v>
      </c>
      <c r="C27" s="268" t="str">
        <f>ORÇAMENTO!E218</f>
        <v>INSTALAÇÕES HIDROSSANITÁRIAS</v>
      </c>
      <c r="D27" s="269"/>
      <c r="E27" s="270"/>
      <c r="F27" s="271">
        <f>ORÇAMENTO!K218</f>
        <v>780663.8</v>
      </c>
      <c r="G27" s="55" t="s">
        <v>80</v>
      </c>
      <c r="H27" s="57">
        <v>8.3299999999999999E-2</v>
      </c>
      <c r="I27" s="57">
        <v>8.3299999999999999E-2</v>
      </c>
      <c r="J27" s="57">
        <v>8.3299999999999999E-2</v>
      </c>
      <c r="K27" s="57">
        <v>8.3299999999999999E-2</v>
      </c>
      <c r="L27" s="57">
        <v>8.3299999999999999E-2</v>
      </c>
      <c r="M27" s="57">
        <v>8.3299999999999999E-2</v>
      </c>
      <c r="N27" s="57">
        <v>8.3299999999999999E-2</v>
      </c>
      <c r="O27" s="57">
        <v>8.3299999999999999E-2</v>
      </c>
      <c r="P27" s="57">
        <v>8.3400000000000002E-2</v>
      </c>
      <c r="Q27" s="57">
        <v>8.3400000000000002E-2</v>
      </c>
      <c r="R27" s="57">
        <v>8.3400000000000002E-2</v>
      </c>
      <c r="S27" s="57">
        <v>8.3400000000000002E-2</v>
      </c>
    </row>
    <row r="28" spans="1:19" x14ac:dyDescent="0.25">
      <c r="A28" s="60">
        <f t="shared" ref="A28" si="106">SUM(H28:S28)-F27</f>
        <v>0</v>
      </c>
      <c r="B28" s="288"/>
      <c r="C28" s="268"/>
      <c r="D28" s="269"/>
      <c r="E28" s="270"/>
      <c r="F28" s="271"/>
      <c r="G28" s="56" t="s">
        <v>117</v>
      </c>
      <c r="H28" s="58">
        <f>H27*$F27</f>
        <v>65029.294540000003</v>
      </c>
      <c r="I28" s="58">
        <f t="shared" ref="I28" si="107">I27*$F27</f>
        <v>65029.294540000003</v>
      </c>
      <c r="J28" s="58">
        <f t="shared" ref="J28" si="108">J27*$F27</f>
        <v>65029.294540000003</v>
      </c>
      <c r="K28" s="58">
        <f t="shared" ref="K28" si="109">K27*$F27</f>
        <v>65029.294540000003</v>
      </c>
      <c r="L28" s="58">
        <f t="shared" ref="L28" si="110">L27*$F27</f>
        <v>65029.294540000003</v>
      </c>
      <c r="M28" s="58">
        <f t="shared" ref="M28" si="111">M27*$F27</f>
        <v>65029.294540000003</v>
      </c>
      <c r="N28" s="58">
        <f t="shared" ref="N28" si="112">N27*$F27</f>
        <v>65029.294540000003</v>
      </c>
      <c r="O28" s="58">
        <f t="shared" ref="O28" si="113">O27*$F27</f>
        <v>65029.294540000003</v>
      </c>
      <c r="P28" s="58">
        <f t="shared" ref="P28" si="114">P27*$F27</f>
        <v>65107.360920000006</v>
      </c>
      <c r="Q28" s="58">
        <f t="shared" ref="Q28" si="115">Q27*$F27</f>
        <v>65107.360920000006</v>
      </c>
      <c r="R28" s="58">
        <f t="shared" ref="R28" si="116">R27*$F27</f>
        <v>65107.360920000006</v>
      </c>
      <c r="S28" s="58">
        <f t="shared" ref="S28" si="117">S27*$F27</f>
        <v>65107.360920000006</v>
      </c>
    </row>
    <row r="29" spans="1:19" x14ac:dyDescent="0.25">
      <c r="A29" s="59">
        <f t="shared" ref="A29" si="118">SUM(H29:S29)</f>
        <v>1</v>
      </c>
      <c r="B29" s="288">
        <v>11</v>
      </c>
      <c r="C29" s="268" t="str">
        <f>ORÇAMENTO!E241</f>
        <v>APARELHOS, LOUÇAS, METAIS E ACESSÓRIOS SANITÁRIOS</v>
      </c>
      <c r="D29" s="269"/>
      <c r="E29" s="270"/>
      <c r="F29" s="271">
        <f>ORÇAMENTO!K241</f>
        <v>308980.37</v>
      </c>
      <c r="G29" s="55" t="s">
        <v>80</v>
      </c>
      <c r="H29" s="57">
        <v>8.3299999999999999E-2</v>
      </c>
      <c r="I29" s="57">
        <v>8.3299999999999999E-2</v>
      </c>
      <c r="J29" s="57">
        <v>8.3299999999999999E-2</v>
      </c>
      <c r="K29" s="57">
        <v>8.3299999999999999E-2</v>
      </c>
      <c r="L29" s="57">
        <v>8.3299999999999999E-2</v>
      </c>
      <c r="M29" s="57">
        <v>8.3299999999999999E-2</v>
      </c>
      <c r="N29" s="57">
        <v>8.3299999999999999E-2</v>
      </c>
      <c r="O29" s="57">
        <v>8.3299999999999999E-2</v>
      </c>
      <c r="P29" s="57">
        <v>8.3400000000000002E-2</v>
      </c>
      <c r="Q29" s="57">
        <v>8.3400000000000002E-2</v>
      </c>
      <c r="R29" s="57">
        <v>8.3400000000000002E-2</v>
      </c>
      <c r="S29" s="57">
        <v>8.3400000000000002E-2</v>
      </c>
    </row>
    <row r="30" spans="1:19" x14ac:dyDescent="0.25">
      <c r="A30" s="60">
        <f t="shared" ref="A30" si="119">SUM(H30:S30)-F29</f>
        <v>0</v>
      </c>
      <c r="B30" s="288"/>
      <c r="C30" s="268"/>
      <c r="D30" s="269"/>
      <c r="E30" s="270"/>
      <c r="F30" s="271"/>
      <c r="G30" s="56" t="s">
        <v>117</v>
      </c>
      <c r="H30" s="58">
        <f>H29*$F29</f>
        <v>25738.064821</v>
      </c>
      <c r="I30" s="58">
        <f t="shared" ref="I30" si="120">I29*$F29</f>
        <v>25738.064821</v>
      </c>
      <c r="J30" s="58">
        <f t="shared" ref="J30" si="121">J29*$F29</f>
        <v>25738.064821</v>
      </c>
      <c r="K30" s="58">
        <f t="shared" ref="K30" si="122">K29*$F29</f>
        <v>25738.064821</v>
      </c>
      <c r="L30" s="58">
        <f t="shared" ref="L30" si="123">L29*$F29</f>
        <v>25738.064821</v>
      </c>
      <c r="M30" s="58">
        <f t="shared" ref="M30" si="124">M29*$F29</f>
        <v>25738.064821</v>
      </c>
      <c r="N30" s="58">
        <f t="shared" ref="N30" si="125">N29*$F29</f>
        <v>25738.064821</v>
      </c>
      <c r="O30" s="58">
        <f t="shared" ref="O30" si="126">O29*$F29</f>
        <v>25738.064821</v>
      </c>
      <c r="P30" s="58">
        <f t="shared" ref="P30" si="127">P29*$F29</f>
        <v>25768.962857999999</v>
      </c>
      <c r="Q30" s="58">
        <f t="shared" ref="Q30" si="128">Q29*$F29</f>
        <v>25768.962857999999</v>
      </c>
      <c r="R30" s="58">
        <f t="shared" ref="R30" si="129">R29*$F29</f>
        <v>25768.962857999999</v>
      </c>
      <c r="S30" s="58">
        <f t="shared" ref="S30" si="130">S29*$F29</f>
        <v>25768.962857999999</v>
      </c>
    </row>
    <row r="31" spans="1:19" x14ac:dyDescent="0.25">
      <c r="A31" s="59">
        <f t="shared" ref="A31" si="131">SUM(H31:S31)</f>
        <v>1</v>
      </c>
      <c r="B31" s="288">
        <v>12</v>
      </c>
      <c r="C31" s="268" t="str">
        <f>ORÇAMENTO!E269</f>
        <v>OUTROS ELEMENTOS</v>
      </c>
      <c r="D31" s="269"/>
      <c r="E31" s="270"/>
      <c r="F31" s="271">
        <f>ORÇAMENTO!K269</f>
        <v>58709.8</v>
      </c>
      <c r="G31" s="55" t="s">
        <v>80</v>
      </c>
      <c r="H31" s="57">
        <v>8.3299999999999999E-2</v>
      </c>
      <c r="I31" s="57">
        <v>8.3299999999999999E-2</v>
      </c>
      <c r="J31" s="57">
        <v>8.3299999999999999E-2</v>
      </c>
      <c r="K31" s="57">
        <v>8.3299999999999999E-2</v>
      </c>
      <c r="L31" s="57">
        <v>8.3299999999999999E-2</v>
      </c>
      <c r="M31" s="57">
        <v>8.3299999999999999E-2</v>
      </c>
      <c r="N31" s="57">
        <v>8.3299999999999999E-2</v>
      </c>
      <c r="O31" s="57">
        <v>8.3299999999999999E-2</v>
      </c>
      <c r="P31" s="57">
        <v>8.3400000000000002E-2</v>
      </c>
      <c r="Q31" s="57">
        <v>8.3400000000000002E-2</v>
      </c>
      <c r="R31" s="57">
        <v>8.3400000000000002E-2</v>
      </c>
      <c r="S31" s="57">
        <v>8.3400000000000002E-2</v>
      </c>
    </row>
    <row r="32" spans="1:19" x14ac:dyDescent="0.25">
      <c r="A32" s="60">
        <f t="shared" ref="A32" si="132">SUM(H32:S32)-F31</f>
        <v>0</v>
      </c>
      <c r="B32" s="288"/>
      <c r="C32" s="268"/>
      <c r="D32" s="269"/>
      <c r="E32" s="270"/>
      <c r="F32" s="271"/>
      <c r="G32" s="56" t="s">
        <v>117</v>
      </c>
      <c r="H32" s="58">
        <f>H31*$F31</f>
        <v>4890.5263400000003</v>
      </c>
      <c r="I32" s="58">
        <f t="shared" ref="I32" si="133">I31*$F31</f>
        <v>4890.5263400000003</v>
      </c>
      <c r="J32" s="58">
        <f t="shared" ref="J32" si="134">J31*$F31</f>
        <v>4890.5263400000003</v>
      </c>
      <c r="K32" s="58">
        <f t="shared" ref="K32" si="135">K31*$F31</f>
        <v>4890.5263400000003</v>
      </c>
      <c r="L32" s="58">
        <f t="shared" ref="L32" si="136">L31*$F31</f>
        <v>4890.5263400000003</v>
      </c>
      <c r="M32" s="58">
        <f t="shared" ref="M32" si="137">M31*$F31</f>
        <v>4890.5263400000003</v>
      </c>
      <c r="N32" s="58">
        <f t="shared" ref="N32" si="138">N31*$F31</f>
        <v>4890.5263400000003</v>
      </c>
      <c r="O32" s="58">
        <f t="shared" ref="O32" si="139">O31*$F31</f>
        <v>4890.5263400000003</v>
      </c>
      <c r="P32" s="58">
        <f t="shared" ref="P32" si="140">P31*$F31</f>
        <v>4896.39732</v>
      </c>
      <c r="Q32" s="58">
        <f t="shared" ref="Q32" si="141">Q31*$F31</f>
        <v>4896.39732</v>
      </c>
      <c r="R32" s="58">
        <f t="shared" ref="R32" si="142">R31*$F31</f>
        <v>4896.39732</v>
      </c>
      <c r="S32" s="58">
        <f t="shared" ref="S32" si="143">S31*$F31</f>
        <v>4896.39732</v>
      </c>
    </row>
    <row r="33" spans="2:19" ht="5.4" customHeight="1" x14ac:dyDescent="0.25">
      <c r="B33" s="283"/>
      <c r="C33" s="284"/>
      <c r="D33" s="284"/>
      <c r="E33" s="284"/>
      <c r="F33" s="285"/>
      <c r="G33" s="285"/>
      <c r="H33" s="285"/>
      <c r="I33" s="285"/>
      <c r="J33" s="285"/>
      <c r="K33" s="285"/>
      <c r="L33" s="285"/>
      <c r="M33" s="285"/>
      <c r="N33" s="285"/>
      <c r="O33" s="285"/>
      <c r="P33" s="285"/>
      <c r="Q33" s="285"/>
      <c r="R33" s="285"/>
      <c r="S33" s="286"/>
    </row>
    <row r="34" spans="2:19" x14ac:dyDescent="0.25">
      <c r="B34" s="2" t="s">
        <v>118</v>
      </c>
      <c r="C34" s="287">
        <f>F9+F11+F13+F15+F17+F19+F21+F23+F25+F27+F29+F31</f>
        <v>5459371.8799999999</v>
      </c>
      <c r="D34" s="287"/>
      <c r="E34" s="272" t="s">
        <v>119</v>
      </c>
      <c r="F34" s="275" t="s">
        <v>120</v>
      </c>
      <c r="G34" s="276"/>
      <c r="H34" s="119">
        <f>H37/$C$34</f>
        <v>8.3299999999999999E-2</v>
      </c>
      <c r="I34" s="119">
        <f t="shared" ref="I34:S34" si="144">I37/$C$34</f>
        <v>8.3299999999999999E-2</v>
      </c>
      <c r="J34" s="119">
        <f t="shared" si="144"/>
        <v>8.3299999999999999E-2</v>
      </c>
      <c r="K34" s="119">
        <f t="shared" si="144"/>
        <v>8.3299999999999999E-2</v>
      </c>
      <c r="L34" s="119">
        <f t="shared" si="144"/>
        <v>8.3299999999999999E-2</v>
      </c>
      <c r="M34" s="119">
        <f t="shared" si="144"/>
        <v>8.3299999999999999E-2</v>
      </c>
      <c r="N34" s="119">
        <f t="shared" si="144"/>
        <v>8.3299999999999999E-2</v>
      </c>
      <c r="O34" s="119">
        <f t="shared" si="144"/>
        <v>8.3299999999999999E-2</v>
      </c>
      <c r="P34" s="119">
        <f t="shared" si="144"/>
        <v>8.3400000000000002E-2</v>
      </c>
      <c r="Q34" s="119">
        <f t="shared" si="144"/>
        <v>8.3400000000000002E-2</v>
      </c>
      <c r="R34" s="119">
        <f t="shared" si="144"/>
        <v>8.3400000000000002E-2</v>
      </c>
      <c r="S34" s="120">
        <f t="shared" si="144"/>
        <v>8.3400000000000002E-2</v>
      </c>
    </row>
    <row r="35" spans="2:19" x14ac:dyDescent="0.25">
      <c r="E35" s="273"/>
      <c r="F35" s="277" t="s">
        <v>121</v>
      </c>
      <c r="G35" s="278"/>
      <c r="H35" s="61">
        <f>H37-H36</f>
        <v>436575.05049983994</v>
      </c>
      <c r="I35" s="61">
        <f t="shared" ref="I35:S35" si="145">I37-I36</f>
        <v>436575.05049983994</v>
      </c>
      <c r="J35" s="61">
        <f t="shared" si="145"/>
        <v>436575.05049983994</v>
      </c>
      <c r="K35" s="61">
        <f t="shared" si="145"/>
        <v>436575.05049983994</v>
      </c>
      <c r="L35" s="61">
        <f t="shared" si="145"/>
        <v>436575.05049983994</v>
      </c>
      <c r="M35" s="61">
        <f t="shared" si="145"/>
        <v>436575.05049983994</v>
      </c>
      <c r="N35" s="61">
        <f t="shared" si="145"/>
        <v>436575.05049983994</v>
      </c>
      <c r="O35" s="61">
        <f t="shared" si="145"/>
        <v>436575.05049983994</v>
      </c>
      <c r="P35" s="61">
        <f t="shared" si="145"/>
        <v>437099.15020032006</v>
      </c>
      <c r="Q35" s="61">
        <f t="shared" si="145"/>
        <v>437099.15020032006</v>
      </c>
      <c r="R35" s="61">
        <f t="shared" si="145"/>
        <v>437099.15020032006</v>
      </c>
      <c r="S35" s="121">
        <f t="shared" si="145"/>
        <v>437099.15020032006</v>
      </c>
    </row>
    <row r="36" spans="2:19" x14ac:dyDescent="0.25">
      <c r="E36" s="273"/>
      <c r="F36" s="279" t="s">
        <v>218</v>
      </c>
      <c r="G36" s="280"/>
      <c r="H36" s="122">
        <f>H37*0.04</f>
        <v>18190.627104159998</v>
      </c>
      <c r="I36" s="122">
        <f t="shared" ref="I36:S36" si="146">I37*0.04</f>
        <v>18190.627104159998</v>
      </c>
      <c r="J36" s="122">
        <f t="shared" si="146"/>
        <v>18190.627104159998</v>
      </c>
      <c r="K36" s="122">
        <f t="shared" si="146"/>
        <v>18190.627104159998</v>
      </c>
      <c r="L36" s="122">
        <f t="shared" si="146"/>
        <v>18190.627104159998</v>
      </c>
      <c r="M36" s="122">
        <f t="shared" si="146"/>
        <v>18190.627104159998</v>
      </c>
      <c r="N36" s="122">
        <f t="shared" si="146"/>
        <v>18190.627104159998</v>
      </c>
      <c r="O36" s="122">
        <f t="shared" si="146"/>
        <v>18190.627104159998</v>
      </c>
      <c r="P36" s="122">
        <f t="shared" si="146"/>
        <v>18212.464591680004</v>
      </c>
      <c r="Q36" s="122">
        <f t="shared" si="146"/>
        <v>18212.464591680004</v>
      </c>
      <c r="R36" s="122">
        <f t="shared" si="146"/>
        <v>18212.464591680004</v>
      </c>
      <c r="S36" s="122">
        <f t="shared" si="146"/>
        <v>18212.464591680004</v>
      </c>
    </row>
    <row r="37" spans="2:19" x14ac:dyDescent="0.25">
      <c r="E37" s="274"/>
      <c r="F37" s="281" t="s">
        <v>122</v>
      </c>
      <c r="G37" s="282"/>
      <c r="H37" s="124">
        <f>H10+H12+H14+H16+H18+H20+H22+H24+H26+H28+H30+H32</f>
        <v>454765.67760399997</v>
      </c>
      <c r="I37" s="124">
        <f t="shared" ref="I37:S37" si="147">I10+I12+I14+I16+I18+I20+I22+I24+I26+I28+I30+I32</f>
        <v>454765.67760399997</v>
      </c>
      <c r="J37" s="124">
        <f t="shared" si="147"/>
        <v>454765.67760399997</v>
      </c>
      <c r="K37" s="124">
        <f t="shared" si="147"/>
        <v>454765.67760399997</v>
      </c>
      <c r="L37" s="124">
        <f t="shared" si="147"/>
        <v>454765.67760399997</v>
      </c>
      <c r="M37" s="124">
        <f t="shared" si="147"/>
        <v>454765.67760399997</v>
      </c>
      <c r="N37" s="124">
        <f t="shared" si="147"/>
        <v>454765.67760399997</v>
      </c>
      <c r="O37" s="124">
        <f t="shared" si="147"/>
        <v>454765.67760399997</v>
      </c>
      <c r="P37" s="124">
        <f t="shared" si="147"/>
        <v>455311.61479200004</v>
      </c>
      <c r="Q37" s="124">
        <f t="shared" si="147"/>
        <v>455311.61479200004</v>
      </c>
      <c r="R37" s="124">
        <f t="shared" si="147"/>
        <v>455311.61479200004</v>
      </c>
      <c r="S37" s="124">
        <f t="shared" si="147"/>
        <v>455311.61479200004</v>
      </c>
    </row>
    <row r="38" spans="2:19" x14ac:dyDescent="0.25">
      <c r="E38" s="272" t="s">
        <v>123</v>
      </c>
      <c r="F38" s="275" t="s">
        <v>120</v>
      </c>
      <c r="G38" s="276"/>
      <c r="H38" s="125">
        <f>H34</f>
        <v>8.3299999999999999E-2</v>
      </c>
      <c r="I38" s="125">
        <f>H38+I34</f>
        <v>0.1666</v>
      </c>
      <c r="J38" s="119">
        <f t="shared" ref="J38:S41" si="148">I38+J34</f>
        <v>0.24990000000000001</v>
      </c>
      <c r="K38" s="119">
        <f t="shared" si="148"/>
        <v>0.3332</v>
      </c>
      <c r="L38" s="119">
        <f t="shared" si="148"/>
        <v>0.41649999999999998</v>
      </c>
      <c r="M38" s="119">
        <f t="shared" si="148"/>
        <v>0.49979999999999997</v>
      </c>
      <c r="N38" s="119">
        <f t="shared" si="148"/>
        <v>0.58309999999999995</v>
      </c>
      <c r="O38" s="119">
        <f t="shared" si="148"/>
        <v>0.66639999999999999</v>
      </c>
      <c r="P38" s="119">
        <f t="shared" si="148"/>
        <v>0.74980000000000002</v>
      </c>
      <c r="Q38" s="119">
        <f t="shared" si="148"/>
        <v>0.83320000000000005</v>
      </c>
      <c r="R38" s="119">
        <f t="shared" si="148"/>
        <v>0.91660000000000008</v>
      </c>
      <c r="S38" s="120">
        <f t="shared" si="148"/>
        <v>1</v>
      </c>
    </row>
    <row r="39" spans="2:19" x14ac:dyDescent="0.25">
      <c r="E39" s="273"/>
      <c r="F39" s="277" t="s">
        <v>121</v>
      </c>
      <c r="G39" s="278"/>
      <c r="H39" s="126">
        <f>H35</f>
        <v>436575.05049983994</v>
      </c>
      <c r="I39" s="61">
        <f t="shared" ref="I39:I41" si="149">H39+I35</f>
        <v>873150.10099967988</v>
      </c>
      <c r="J39" s="61">
        <f t="shared" si="148"/>
        <v>1309725.1514995198</v>
      </c>
      <c r="K39" s="61">
        <f t="shared" si="148"/>
        <v>1746300.2019993598</v>
      </c>
      <c r="L39" s="61">
        <f t="shared" si="148"/>
        <v>2182875.2524991995</v>
      </c>
      <c r="M39" s="61">
        <f t="shared" si="148"/>
        <v>2619450.3029990392</v>
      </c>
      <c r="N39" s="61">
        <f t="shared" si="148"/>
        <v>3056025.3534988789</v>
      </c>
      <c r="O39" s="61">
        <f t="shared" si="148"/>
        <v>3492600.4039987186</v>
      </c>
      <c r="P39" s="61">
        <f t="shared" si="148"/>
        <v>3929699.5541990385</v>
      </c>
      <c r="Q39" s="61">
        <f t="shared" si="148"/>
        <v>4366798.7043993585</v>
      </c>
      <c r="R39" s="61">
        <f t="shared" si="148"/>
        <v>4803897.8545996789</v>
      </c>
      <c r="S39" s="121">
        <f t="shared" si="148"/>
        <v>5240997.0047999993</v>
      </c>
    </row>
    <row r="40" spans="2:19" x14ac:dyDescent="0.25">
      <c r="E40" s="273"/>
      <c r="F40" s="279" t="str">
        <f>F36</f>
        <v>Contrapartida (4%):</v>
      </c>
      <c r="G40" s="280"/>
      <c r="H40" s="127">
        <f>H36</f>
        <v>18190.627104159998</v>
      </c>
      <c r="I40" s="122">
        <f t="shared" si="149"/>
        <v>36381.254208319995</v>
      </c>
      <c r="J40" s="122">
        <f t="shared" si="148"/>
        <v>54571.881312479993</v>
      </c>
      <c r="K40" s="122">
        <f t="shared" si="148"/>
        <v>72762.50841663999</v>
      </c>
      <c r="L40" s="122">
        <f t="shared" si="148"/>
        <v>90953.135520799988</v>
      </c>
      <c r="M40" s="122">
        <f t="shared" si="148"/>
        <v>109143.76262495999</v>
      </c>
      <c r="N40" s="122">
        <f t="shared" si="148"/>
        <v>127334.38972911998</v>
      </c>
      <c r="O40" s="122">
        <f t="shared" si="148"/>
        <v>145525.01683327998</v>
      </c>
      <c r="P40" s="122">
        <f t="shared" si="148"/>
        <v>163737.48142495999</v>
      </c>
      <c r="Q40" s="122">
        <f t="shared" si="148"/>
        <v>181949.94601663999</v>
      </c>
      <c r="R40" s="122">
        <f t="shared" si="148"/>
        <v>200162.41060832</v>
      </c>
      <c r="S40" s="123">
        <f t="shared" si="148"/>
        <v>218374.87520000001</v>
      </c>
    </row>
    <row r="41" spans="2:19" x14ac:dyDescent="0.25">
      <c r="E41" s="274"/>
      <c r="F41" s="281" t="s">
        <v>122</v>
      </c>
      <c r="G41" s="282"/>
      <c r="H41" s="128">
        <f>H37</f>
        <v>454765.67760399997</v>
      </c>
      <c r="I41" s="124">
        <f t="shared" si="149"/>
        <v>909531.35520799994</v>
      </c>
      <c r="J41" s="124">
        <f t="shared" si="148"/>
        <v>1364297.0328119998</v>
      </c>
      <c r="K41" s="124">
        <f t="shared" si="148"/>
        <v>1819062.7104159999</v>
      </c>
      <c r="L41" s="124">
        <f t="shared" si="148"/>
        <v>2273828.38802</v>
      </c>
      <c r="M41" s="124">
        <f t="shared" si="148"/>
        <v>2728594.065624</v>
      </c>
      <c r="N41" s="124">
        <f t="shared" si="148"/>
        <v>3183359.7432280001</v>
      </c>
      <c r="O41" s="124">
        <f t="shared" si="148"/>
        <v>3638125.4208320002</v>
      </c>
      <c r="P41" s="124">
        <f t="shared" si="148"/>
        <v>4093437.0356240002</v>
      </c>
      <c r="Q41" s="124">
        <f t="shared" si="148"/>
        <v>4548748.6504159998</v>
      </c>
      <c r="R41" s="124">
        <f t="shared" si="148"/>
        <v>5004060.2652080003</v>
      </c>
      <c r="S41" s="129">
        <f t="shared" si="148"/>
        <v>5459371.8800000008</v>
      </c>
    </row>
    <row r="45" spans="2:19" x14ac:dyDescent="0.25">
      <c r="B45" s="194" t="str">
        <f>DADOS!C20</f>
        <v>SÃO DOMINGOS DO ARAGUAIA/PA</v>
      </c>
      <c r="C45" s="194"/>
      <c r="D45" s="194"/>
      <c r="E45" s="194"/>
      <c r="F45" s="194"/>
      <c r="I45" s="231"/>
      <c r="J45" s="231"/>
      <c r="K45" s="231"/>
      <c r="L45" s="231"/>
    </row>
    <row r="46" spans="2:19" x14ac:dyDescent="0.25">
      <c r="B46" s="2" t="s">
        <v>40</v>
      </c>
      <c r="I46" s="3" t="s">
        <v>41</v>
      </c>
    </row>
    <row r="47" spans="2:19" x14ac:dyDescent="0.25">
      <c r="I47" s="2" t="s">
        <v>33</v>
      </c>
      <c r="J47" s="45" t="str">
        <f>DADOS!C17</f>
        <v>CLAUDIO EDUARDO BARBOSA CUNHA</v>
      </c>
    </row>
    <row r="48" spans="2:19" x14ac:dyDescent="0.25">
      <c r="B48" s="227">
        <f>DADOS!C7</f>
        <v>46216</v>
      </c>
      <c r="C48" s="227"/>
      <c r="D48" s="227"/>
      <c r="E48" s="227"/>
      <c r="F48" s="227"/>
      <c r="I48" s="2" t="s">
        <v>34</v>
      </c>
      <c r="J48" s="45">
        <f>DADOS!C18</f>
        <v>2618350774</v>
      </c>
    </row>
    <row r="49" spans="2:10" x14ac:dyDescent="0.25">
      <c r="B49" s="2" t="s">
        <v>42</v>
      </c>
      <c r="I49" s="2" t="s">
        <v>35</v>
      </c>
      <c r="J49" s="45" t="str">
        <f>DADOS!C19</f>
        <v>PA20261561605</v>
      </c>
    </row>
  </sheetData>
  <mergeCells count="64">
    <mergeCell ref="B31:B32"/>
    <mergeCell ref="B27:B28"/>
    <mergeCell ref="C27:E28"/>
    <mergeCell ref="F27:F28"/>
    <mergeCell ref="B29:B30"/>
    <mergeCell ref="C29:E30"/>
    <mergeCell ref="F29:F30"/>
    <mergeCell ref="B23:B24"/>
    <mergeCell ref="C23:E24"/>
    <mergeCell ref="F23:F24"/>
    <mergeCell ref="B25:B26"/>
    <mergeCell ref="C25:E26"/>
    <mergeCell ref="F25:F26"/>
    <mergeCell ref="B13:B14"/>
    <mergeCell ref="C13:E14"/>
    <mergeCell ref="F13:F14"/>
    <mergeCell ref="B15:B16"/>
    <mergeCell ref="C15:E16"/>
    <mergeCell ref="F15:F16"/>
    <mergeCell ref="B5:C5"/>
    <mergeCell ref="D5:E5"/>
    <mergeCell ref="F5:M5"/>
    <mergeCell ref="N5:S5"/>
    <mergeCell ref="B7:B8"/>
    <mergeCell ref="C7:E8"/>
    <mergeCell ref="F7:F8"/>
    <mergeCell ref="G7:G8"/>
    <mergeCell ref="B1:S1"/>
    <mergeCell ref="B2:E2"/>
    <mergeCell ref="B4:C4"/>
    <mergeCell ref="D4:E4"/>
    <mergeCell ref="F4:M4"/>
    <mergeCell ref="F37:G37"/>
    <mergeCell ref="B9:B10"/>
    <mergeCell ref="C9:E10"/>
    <mergeCell ref="F9:F10"/>
    <mergeCell ref="B11:B12"/>
    <mergeCell ref="C11:E12"/>
    <mergeCell ref="F11:F12"/>
    <mergeCell ref="B21:B22"/>
    <mergeCell ref="C21:E22"/>
    <mergeCell ref="F21:F22"/>
    <mergeCell ref="B17:B18"/>
    <mergeCell ref="C17:E18"/>
    <mergeCell ref="F17:F18"/>
    <mergeCell ref="B19:B20"/>
    <mergeCell ref="C19:E20"/>
    <mergeCell ref="F19:F20"/>
    <mergeCell ref="C31:E32"/>
    <mergeCell ref="F31:F32"/>
    <mergeCell ref="I45:L45"/>
    <mergeCell ref="B48:F48"/>
    <mergeCell ref="E38:E41"/>
    <mergeCell ref="F38:G38"/>
    <mergeCell ref="F39:G39"/>
    <mergeCell ref="F40:G40"/>
    <mergeCell ref="F41:G41"/>
    <mergeCell ref="B45:F45"/>
    <mergeCell ref="B33:S33"/>
    <mergeCell ref="C34:D34"/>
    <mergeCell ref="E34:E37"/>
    <mergeCell ref="F34:G34"/>
    <mergeCell ref="F35:G35"/>
    <mergeCell ref="F36:G36"/>
  </mergeCells>
  <phoneticPr fontId="10" type="noConversion"/>
  <conditionalFormatting sqref="A9">
    <cfRule type="cellIs" dxfId="29" priority="87" operator="equal">
      <formula>1</formula>
    </cfRule>
  </conditionalFormatting>
  <conditionalFormatting sqref="A10">
    <cfRule type="cellIs" dxfId="28" priority="86" operator="between">
      <formula>0.01</formula>
      <formula>-0.01</formula>
    </cfRule>
  </conditionalFormatting>
  <conditionalFormatting sqref="A11 A13 A15 A17 A19 A21 A23 A25">
    <cfRule type="cellIs" dxfId="27" priority="85" operator="equal">
      <formula>1</formula>
    </cfRule>
  </conditionalFormatting>
  <conditionalFormatting sqref="A12">
    <cfRule type="cellIs" dxfId="26" priority="84" operator="between">
      <formula>0.01</formula>
      <formula>-0.01</formula>
    </cfRule>
  </conditionalFormatting>
  <conditionalFormatting sqref="A14">
    <cfRule type="cellIs" dxfId="25" priority="44" operator="between">
      <formula>0.01</formula>
      <formula>-0.01</formula>
    </cfRule>
  </conditionalFormatting>
  <conditionalFormatting sqref="A16">
    <cfRule type="cellIs" dxfId="24" priority="42" operator="between">
      <formula>0.01</formula>
      <formula>-0.01</formula>
    </cfRule>
  </conditionalFormatting>
  <conditionalFormatting sqref="A18">
    <cfRule type="cellIs" dxfId="23" priority="40" operator="between">
      <formula>0.01</formula>
      <formula>-0.01</formula>
    </cfRule>
  </conditionalFormatting>
  <conditionalFormatting sqref="A20">
    <cfRule type="cellIs" dxfId="22" priority="38" operator="between">
      <formula>0.01</formula>
      <formula>-0.01</formula>
    </cfRule>
  </conditionalFormatting>
  <conditionalFormatting sqref="A22">
    <cfRule type="cellIs" dxfId="21" priority="36" operator="between">
      <formula>0.01</formula>
      <formula>-0.01</formula>
    </cfRule>
  </conditionalFormatting>
  <conditionalFormatting sqref="A24">
    <cfRule type="cellIs" dxfId="20" priority="34" operator="between">
      <formula>0.01</formula>
      <formula>-0.01</formula>
    </cfRule>
  </conditionalFormatting>
  <conditionalFormatting sqref="A26 A32">
    <cfRule type="cellIs" dxfId="19" priority="32" operator="between">
      <formula>0.01</formula>
      <formula>-0.01</formula>
    </cfRule>
  </conditionalFormatting>
  <conditionalFormatting sqref="A27 A29 A31">
    <cfRule type="cellIs" dxfId="18" priority="28" operator="equal">
      <formula>1</formula>
    </cfRule>
  </conditionalFormatting>
  <conditionalFormatting sqref="A28">
    <cfRule type="cellIs" dxfId="17" priority="27" operator="between">
      <formula>0.01</formula>
      <formula>-0.01</formula>
    </cfRule>
  </conditionalFormatting>
  <conditionalFormatting sqref="A30">
    <cfRule type="cellIs" dxfId="16" priority="25" operator="between">
      <formula>0.01</formula>
      <formula>-0.01</formula>
    </cfRule>
  </conditionalFormatting>
  <conditionalFormatting sqref="H9:S9">
    <cfRule type="notContainsBlanks" dxfId="15" priority="91">
      <formula>LEN(TRIM(H9))&gt;0</formula>
    </cfRule>
  </conditionalFormatting>
  <conditionalFormatting sqref="H11:S11">
    <cfRule type="notContainsBlanks" dxfId="14" priority="11">
      <formula>LEN(TRIM(H11))&gt;0</formula>
    </cfRule>
  </conditionalFormatting>
  <conditionalFormatting sqref="H13:S13">
    <cfRule type="notContainsBlanks" dxfId="13" priority="10">
      <formula>LEN(TRIM(H13))&gt;0</formula>
    </cfRule>
  </conditionalFormatting>
  <conditionalFormatting sqref="H15:S15">
    <cfRule type="notContainsBlanks" dxfId="12" priority="9">
      <formula>LEN(TRIM(H15))&gt;0</formula>
    </cfRule>
  </conditionalFormatting>
  <conditionalFormatting sqref="H17:S17">
    <cfRule type="notContainsBlanks" dxfId="11" priority="8">
      <formula>LEN(TRIM(H17))&gt;0</formula>
    </cfRule>
  </conditionalFormatting>
  <conditionalFormatting sqref="H19:S19">
    <cfRule type="notContainsBlanks" dxfId="10" priority="7">
      <formula>LEN(TRIM(H19))&gt;0</formula>
    </cfRule>
  </conditionalFormatting>
  <conditionalFormatting sqref="H21:S21">
    <cfRule type="notContainsBlanks" dxfId="9" priority="6">
      <formula>LEN(TRIM(H21))&gt;0</formula>
    </cfRule>
  </conditionalFormatting>
  <conditionalFormatting sqref="H23:S23">
    <cfRule type="notContainsBlanks" dxfId="8" priority="5">
      <formula>LEN(TRIM(H23))&gt;0</formula>
    </cfRule>
  </conditionalFormatting>
  <conditionalFormatting sqref="H25:S25">
    <cfRule type="notContainsBlanks" dxfId="7" priority="4">
      <formula>LEN(TRIM(H25))&gt;0</formula>
    </cfRule>
  </conditionalFormatting>
  <conditionalFormatting sqref="H27:S27">
    <cfRule type="notContainsBlanks" dxfId="6" priority="3">
      <formula>LEN(TRIM(H27))&gt;0</formula>
    </cfRule>
  </conditionalFormatting>
  <conditionalFormatting sqref="H29:S29">
    <cfRule type="notContainsBlanks" dxfId="5" priority="2">
      <formula>LEN(TRIM(H29))&gt;0</formula>
    </cfRule>
  </conditionalFormatting>
  <conditionalFormatting sqref="H31:S31">
    <cfRule type="notContainsBlanks" dxfId="4" priority="1">
      <formula>LEN(TRIM(H31))&gt;0</formula>
    </cfRule>
  </conditionalFormatting>
  <pageMargins left="0.70866141732283472" right="0.70866141732283472" top="0.74803149606299213" bottom="0.74803149606299213" header="0.31496062992125984" footer="0.31496062992125984"/>
  <pageSetup paperSize="9" scale="58" orientation="landscape" r:id="rId1"/>
  <headerFooter>
    <oddHeader>&amp;C&amp;G</oddHeader>
    <oddFooter>&amp;R&amp;P/&amp;N</oddFooter>
  </headerFooter>
  <legacyDrawingHF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BF53E8-EB41-4EB9-8736-1A910925D5AD}">
  <sheetPr>
    <pageSetUpPr fitToPage="1"/>
  </sheetPr>
  <dimension ref="B1:J237"/>
  <sheetViews>
    <sheetView showGridLines="0" topLeftCell="A4" zoomScale="70" zoomScaleNormal="70" workbookViewId="0">
      <selection activeCell="F19" sqref="E18:F19"/>
    </sheetView>
  </sheetViews>
  <sheetFormatPr defaultColWidth="8.88671875" defaultRowHeight="13.2" x14ac:dyDescent="0.25"/>
  <cols>
    <col min="1" max="1" width="8.88671875" style="3"/>
    <col min="2" max="2" width="14.109375" style="3" customWidth="1"/>
    <col min="3" max="4" width="17.44140625" style="3" customWidth="1"/>
    <col min="5" max="5" width="73" style="3" customWidth="1"/>
    <col min="6" max="6" width="11.88671875" style="3" customWidth="1"/>
    <col min="7" max="9" width="16.33203125" style="3" customWidth="1"/>
    <col min="10" max="10" width="17.44140625" style="3" customWidth="1"/>
    <col min="11" max="16384" width="8.88671875" style="3"/>
  </cols>
  <sheetData>
    <row r="1" spans="2:10" hidden="1" x14ac:dyDescent="0.25"/>
    <row r="2" spans="2:10" hidden="1" x14ac:dyDescent="0.25"/>
    <row r="3" spans="2:10" hidden="1" x14ac:dyDescent="0.25"/>
    <row r="5" spans="2:10" x14ac:dyDescent="0.25">
      <c r="B5" s="174" t="s">
        <v>219</v>
      </c>
      <c r="C5" s="175"/>
      <c r="D5" s="175"/>
      <c r="E5" s="175"/>
      <c r="F5" s="175"/>
      <c r="G5" s="175"/>
      <c r="H5" s="175"/>
      <c r="I5" s="175"/>
      <c r="J5" s="175"/>
    </row>
    <row r="6" spans="2:10" x14ac:dyDescent="0.25">
      <c r="B6" s="201" t="s">
        <v>47</v>
      </c>
      <c r="C6" s="202"/>
      <c r="D6" s="202"/>
      <c r="E6" s="2"/>
    </row>
    <row r="8" spans="2:10" x14ac:dyDescent="0.25">
      <c r="B8" s="12" t="s">
        <v>2</v>
      </c>
      <c r="C8" s="9" t="s">
        <v>3</v>
      </c>
      <c r="D8" s="13" t="s">
        <v>9</v>
      </c>
      <c r="E8" s="149" t="s">
        <v>4</v>
      </c>
      <c r="H8" s="27">
        <f>[5]DADOS!B14</f>
        <v>0</v>
      </c>
      <c r="I8" s="27"/>
    </row>
    <row r="9" spans="2:10" x14ac:dyDescent="0.25">
      <c r="B9" s="20" t="str">
        <f>DADOS!C5</f>
        <v>SDA.2611</v>
      </c>
      <c r="C9" s="21" t="str">
        <f>[5]DADOS!$C$6</f>
        <v>A</v>
      </c>
      <c r="D9" s="22">
        <f>DADOS!C7</f>
        <v>46216</v>
      </c>
      <c r="E9" s="219" t="str">
        <f>DADOS!C3</f>
        <v>REGISTRO DE PREÇO DE PEQUENOS REPAROS NOS PREDIOS DA SECRETARIA DE SAÚDE DE SÃO DOMINGOS DO ARAGUAIA</v>
      </c>
      <c r="F9" s="192"/>
      <c r="G9" s="192"/>
      <c r="H9" s="192"/>
      <c r="I9" s="192"/>
      <c r="J9" s="220"/>
    </row>
    <row r="10" spans="2:10" x14ac:dyDescent="0.25">
      <c r="E10" s="66"/>
    </row>
    <row r="11" spans="2:10" ht="26.4" x14ac:dyDescent="0.25">
      <c r="B11" s="28" t="s">
        <v>22</v>
      </c>
      <c r="C11" s="28" t="s">
        <v>23</v>
      </c>
      <c r="D11" s="28" t="s">
        <v>24</v>
      </c>
      <c r="E11" s="67" t="s">
        <v>25</v>
      </c>
      <c r="F11" s="28" t="s">
        <v>26</v>
      </c>
      <c r="G11" s="28" t="s">
        <v>27</v>
      </c>
      <c r="H11" s="28" t="s">
        <v>31</v>
      </c>
      <c r="I11" s="28" t="s">
        <v>220</v>
      </c>
      <c r="J11" s="28" t="s">
        <v>221</v>
      </c>
    </row>
    <row r="12" spans="2:10" x14ac:dyDescent="0.25">
      <c r="B12" s="296" t="str">
        <f>$E$9</f>
        <v>REGISTRO DE PREÇO DE PEQUENOS REPAROS NOS PREDIOS DA SECRETARIA DE SAÚDE DE SÃO DOMINGOS DO ARAGUAIA</v>
      </c>
      <c r="C12" s="297"/>
      <c r="D12" s="297"/>
      <c r="E12" s="297"/>
      <c r="F12" s="297"/>
      <c r="G12" s="298"/>
      <c r="H12" s="150">
        <f>SUM(H13:H226)</f>
        <v>5459371.8799999999</v>
      </c>
      <c r="I12" s="151"/>
      <c r="J12" s="152"/>
    </row>
    <row r="13" spans="2:10" x14ac:dyDescent="0.25">
      <c r="B13" s="30" t="s">
        <v>735</v>
      </c>
      <c r="C13" s="31" t="s">
        <v>224</v>
      </c>
      <c r="D13" s="32" t="s">
        <v>736</v>
      </c>
      <c r="E13" s="33" t="s">
        <v>737</v>
      </c>
      <c r="F13" s="32" t="s">
        <v>343</v>
      </c>
      <c r="G13" s="37">
        <v>400</v>
      </c>
      <c r="H13" s="36">
        <v>177496</v>
      </c>
      <c r="I13" s="153">
        <f>H13/$H$12</f>
        <v>3.251216511742739E-2</v>
      </c>
      <c r="J13" s="154">
        <f>I13</f>
        <v>3.251216511742739E-2</v>
      </c>
    </row>
    <row r="14" spans="2:10" x14ac:dyDescent="0.25">
      <c r="B14" s="30" t="s">
        <v>613</v>
      </c>
      <c r="C14" s="31" t="s">
        <v>224</v>
      </c>
      <c r="D14" s="32" t="s">
        <v>614</v>
      </c>
      <c r="E14" s="33" t="s">
        <v>615</v>
      </c>
      <c r="F14" s="32" t="s">
        <v>100</v>
      </c>
      <c r="G14" s="37">
        <v>2500</v>
      </c>
      <c r="H14" s="36">
        <v>177100</v>
      </c>
      <c r="I14" s="153">
        <f t="shared" ref="I14:I77" si="0">H14/$H$12</f>
        <v>3.2439629300358271E-2</v>
      </c>
      <c r="J14" s="154">
        <f>I14+J13</f>
        <v>6.495179441778566E-2</v>
      </c>
    </row>
    <row r="15" spans="2:10" x14ac:dyDescent="0.25">
      <c r="B15" s="30" t="s">
        <v>864</v>
      </c>
      <c r="C15" s="31" t="s">
        <v>224</v>
      </c>
      <c r="D15" s="32" t="s">
        <v>865</v>
      </c>
      <c r="E15" s="33" t="s">
        <v>866</v>
      </c>
      <c r="F15" s="32" t="s">
        <v>343</v>
      </c>
      <c r="G15" s="37">
        <v>200</v>
      </c>
      <c r="H15" s="36">
        <v>144286</v>
      </c>
      <c r="I15" s="153">
        <f t="shared" si="0"/>
        <v>2.6429047731403123E-2</v>
      </c>
      <c r="J15" s="154">
        <f t="shared" ref="J15:J78" si="1">I15+J14</f>
        <v>9.138084214918879E-2</v>
      </c>
    </row>
    <row r="16" spans="2:10" x14ac:dyDescent="0.25">
      <c r="B16" s="30" t="s">
        <v>604</v>
      </c>
      <c r="C16" s="31" t="s">
        <v>224</v>
      </c>
      <c r="D16" s="32" t="s">
        <v>605</v>
      </c>
      <c r="E16" s="33" t="s">
        <v>606</v>
      </c>
      <c r="F16" s="32" t="s">
        <v>100</v>
      </c>
      <c r="G16" s="37">
        <v>2000</v>
      </c>
      <c r="H16" s="36">
        <v>134560</v>
      </c>
      <c r="I16" s="153">
        <f t="shared" si="0"/>
        <v>2.4647524103084181E-2</v>
      </c>
      <c r="J16" s="154">
        <f t="shared" si="1"/>
        <v>0.11602836625227297</v>
      </c>
    </row>
    <row r="17" spans="2:10" x14ac:dyDescent="0.25">
      <c r="B17" s="30" t="s">
        <v>732</v>
      </c>
      <c r="C17" s="31" t="s">
        <v>224</v>
      </c>
      <c r="D17" s="32" t="s">
        <v>733</v>
      </c>
      <c r="E17" s="33" t="s">
        <v>734</v>
      </c>
      <c r="F17" s="32" t="s">
        <v>343</v>
      </c>
      <c r="G17" s="37">
        <v>150</v>
      </c>
      <c r="H17" s="36">
        <v>131968.5</v>
      </c>
      <c r="I17" s="153">
        <f t="shared" si="0"/>
        <v>2.4172835795168438E-2</v>
      </c>
      <c r="J17" s="154">
        <f t="shared" si="1"/>
        <v>0.14020120204744141</v>
      </c>
    </row>
    <row r="18" spans="2:10" x14ac:dyDescent="0.25">
      <c r="B18" s="30" t="s">
        <v>826</v>
      </c>
      <c r="C18" s="31" t="s">
        <v>224</v>
      </c>
      <c r="D18" s="32" t="s">
        <v>827</v>
      </c>
      <c r="E18" s="33" t="s">
        <v>828</v>
      </c>
      <c r="F18" s="32" t="s">
        <v>343</v>
      </c>
      <c r="G18" s="37">
        <v>200</v>
      </c>
      <c r="H18" s="36">
        <v>129330</v>
      </c>
      <c r="I18" s="153">
        <f t="shared" si="0"/>
        <v>2.3689538438257114E-2</v>
      </c>
      <c r="J18" s="154">
        <f t="shared" si="1"/>
        <v>0.16389074048569852</v>
      </c>
    </row>
    <row r="19" spans="2:10" ht="26.4" x14ac:dyDescent="0.25">
      <c r="B19" s="30" t="s">
        <v>426</v>
      </c>
      <c r="C19" s="31" t="s">
        <v>224</v>
      </c>
      <c r="D19" s="32" t="s">
        <v>427</v>
      </c>
      <c r="E19" s="33" t="s">
        <v>428</v>
      </c>
      <c r="F19" s="32" t="s">
        <v>100</v>
      </c>
      <c r="G19" s="37">
        <v>500</v>
      </c>
      <c r="H19" s="36">
        <v>120930</v>
      </c>
      <c r="I19" s="153">
        <f t="shared" si="0"/>
        <v>2.2150899894366603E-2</v>
      </c>
      <c r="J19" s="154">
        <f t="shared" si="1"/>
        <v>0.18604164038006513</v>
      </c>
    </row>
    <row r="20" spans="2:10" x14ac:dyDescent="0.25">
      <c r="B20" s="30" t="s">
        <v>867</v>
      </c>
      <c r="C20" s="31" t="s">
        <v>224</v>
      </c>
      <c r="D20" s="32" t="s">
        <v>868</v>
      </c>
      <c r="E20" s="33" t="s">
        <v>869</v>
      </c>
      <c r="F20" s="32" t="s">
        <v>343</v>
      </c>
      <c r="G20" s="37">
        <v>400</v>
      </c>
      <c r="H20" s="36">
        <v>115428</v>
      </c>
      <c r="I20" s="153">
        <f t="shared" si="0"/>
        <v>2.1143091648118319E-2</v>
      </c>
      <c r="J20" s="154">
        <f t="shared" si="1"/>
        <v>0.20718473202818344</v>
      </c>
    </row>
    <row r="21" spans="2:10" x14ac:dyDescent="0.25">
      <c r="B21" s="30" t="s">
        <v>581</v>
      </c>
      <c r="C21" s="31" t="s">
        <v>224</v>
      </c>
      <c r="D21" s="32" t="s">
        <v>582</v>
      </c>
      <c r="E21" s="33" t="s">
        <v>583</v>
      </c>
      <c r="F21" s="32" t="s">
        <v>100</v>
      </c>
      <c r="G21" s="37">
        <v>1000</v>
      </c>
      <c r="H21" s="36">
        <v>112040</v>
      </c>
      <c r="I21" s="153">
        <f t="shared" si="0"/>
        <v>2.0522507435415813E-2</v>
      </c>
      <c r="J21" s="154">
        <f t="shared" si="1"/>
        <v>0.22770723946359925</v>
      </c>
    </row>
    <row r="22" spans="2:10" x14ac:dyDescent="0.25">
      <c r="B22" s="30" t="s">
        <v>741</v>
      </c>
      <c r="C22" s="31" t="s">
        <v>224</v>
      </c>
      <c r="D22" s="32" t="s">
        <v>742</v>
      </c>
      <c r="E22" s="33" t="s">
        <v>743</v>
      </c>
      <c r="F22" s="32" t="s">
        <v>343</v>
      </c>
      <c r="G22" s="37">
        <v>500</v>
      </c>
      <c r="H22" s="36">
        <v>89790</v>
      </c>
      <c r="I22" s="153">
        <f t="shared" si="0"/>
        <v>1.6446947006658209E-2</v>
      </c>
      <c r="J22" s="154">
        <f t="shared" si="1"/>
        <v>0.24415418647025747</v>
      </c>
    </row>
    <row r="23" spans="2:10" ht="26.4" x14ac:dyDescent="0.25">
      <c r="B23" s="30" t="s">
        <v>616</v>
      </c>
      <c r="C23" s="31" t="s">
        <v>224</v>
      </c>
      <c r="D23" s="32" t="s">
        <v>617</v>
      </c>
      <c r="E23" s="33" t="s">
        <v>618</v>
      </c>
      <c r="F23" s="32" t="s">
        <v>100</v>
      </c>
      <c r="G23" s="37">
        <v>2500</v>
      </c>
      <c r="H23" s="36">
        <v>84825</v>
      </c>
      <c r="I23" s="153">
        <f t="shared" si="0"/>
        <v>1.5537501724465783E-2</v>
      </c>
      <c r="J23" s="154">
        <f t="shared" si="1"/>
        <v>0.25969168819472327</v>
      </c>
    </row>
    <row r="24" spans="2:10" x14ac:dyDescent="0.25">
      <c r="B24" s="30" t="s">
        <v>610</v>
      </c>
      <c r="C24" s="31" t="s">
        <v>224</v>
      </c>
      <c r="D24" s="32" t="s">
        <v>611</v>
      </c>
      <c r="E24" s="33" t="s">
        <v>612</v>
      </c>
      <c r="F24" s="32" t="s">
        <v>100</v>
      </c>
      <c r="G24" s="37">
        <v>5000</v>
      </c>
      <c r="H24" s="36">
        <v>81850</v>
      </c>
      <c r="I24" s="153">
        <f t="shared" si="0"/>
        <v>1.4992567240171227E-2</v>
      </c>
      <c r="J24" s="154">
        <f t="shared" si="1"/>
        <v>0.2746842554348945</v>
      </c>
    </row>
    <row r="25" spans="2:10" x14ac:dyDescent="0.25">
      <c r="B25" s="30" t="s">
        <v>847</v>
      </c>
      <c r="C25" s="31" t="s">
        <v>224</v>
      </c>
      <c r="D25" s="32" t="s">
        <v>848</v>
      </c>
      <c r="E25" s="33" t="s">
        <v>849</v>
      </c>
      <c r="F25" s="32" t="s">
        <v>343</v>
      </c>
      <c r="G25" s="37">
        <v>400</v>
      </c>
      <c r="H25" s="36">
        <v>77592</v>
      </c>
      <c r="I25" s="153">
        <f t="shared" si="0"/>
        <v>1.4212624035422918E-2</v>
      </c>
      <c r="J25" s="154">
        <f t="shared" si="1"/>
        <v>0.28889687947031739</v>
      </c>
    </row>
    <row r="26" spans="2:10" x14ac:dyDescent="0.25">
      <c r="B26" s="30" t="s">
        <v>697</v>
      </c>
      <c r="C26" s="31" t="s">
        <v>224</v>
      </c>
      <c r="D26" s="32" t="s">
        <v>698</v>
      </c>
      <c r="E26" s="33" t="s">
        <v>699</v>
      </c>
      <c r="F26" s="32" t="s">
        <v>99</v>
      </c>
      <c r="G26" s="37">
        <v>700</v>
      </c>
      <c r="H26" s="36">
        <v>75593</v>
      </c>
      <c r="I26" s="153">
        <f t="shared" si="0"/>
        <v>1.3846464696228021E-2</v>
      </c>
      <c r="J26" s="154">
        <f t="shared" si="1"/>
        <v>0.30274334416654541</v>
      </c>
    </row>
    <row r="27" spans="2:10" x14ac:dyDescent="0.25">
      <c r="B27" s="30" t="s">
        <v>694</v>
      </c>
      <c r="C27" s="31" t="s">
        <v>224</v>
      </c>
      <c r="D27" s="32" t="s">
        <v>695</v>
      </c>
      <c r="E27" s="33" t="s">
        <v>696</v>
      </c>
      <c r="F27" s="32" t="s">
        <v>99</v>
      </c>
      <c r="G27" s="37">
        <v>1000</v>
      </c>
      <c r="H27" s="36">
        <v>75500</v>
      </c>
      <c r="I27" s="153">
        <f t="shared" si="0"/>
        <v>1.3829429769492091E-2</v>
      </c>
      <c r="J27" s="154">
        <f t="shared" si="1"/>
        <v>0.3165727739360375</v>
      </c>
    </row>
    <row r="28" spans="2:10" x14ac:dyDescent="0.25">
      <c r="B28" s="30" t="s">
        <v>561</v>
      </c>
      <c r="C28" s="31" t="s">
        <v>224</v>
      </c>
      <c r="D28" s="32" t="s">
        <v>562</v>
      </c>
      <c r="E28" s="33" t="s">
        <v>563</v>
      </c>
      <c r="F28" s="32" t="s">
        <v>100</v>
      </c>
      <c r="G28" s="37">
        <v>400</v>
      </c>
      <c r="H28" s="36">
        <v>74132</v>
      </c>
      <c r="I28" s="153">
        <f t="shared" si="0"/>
        <v>1.3578851492344208E-2</v>
      </c>
      <c r="J28" s="154">
        <f t="shared" si="1"/>
        <v>0.33015162542838172</v>
      </c>
    </row>
    <row r="29" spans="2:10" x14ac:dyDescent="0.25">
      <c r="B29" s="30" t="s">
        <v>621</v>
      </c>
      <c r="C29" s="31" t="s">
        <v>224</v>
      </c>
      <c r="D29" s="32" t="s">
        <v>622</v>
      </c>
      <c r="E29" s="33" t="s">
        <v>623</v>
      </c>
      <c r="F29" s="32" t="s">
        <v>100</v>
      </c>
      <c r="G29" s="37">
        <v>2000</v>
      </c>
      <c r="H29" s="36">
        <v>71840</v>
      </c>
      <c r="I29" s="153">
        <f t="shared" si="0"/>
        <v>1.3159022975368369E-2</v>
      </c>
      <c r="J29" s="154">
        <f t="shared" si="1"/>
        <v>0.34331064840375008</v>
      </c>
    </row>
    <row r="30" spans="2:10" x14ac:dyDescent="0.25">
      <c r="B30" s="30" t="s">
        <v>700</v>
      </c>
      <c r="C30" s="31" t="s">
        <v>224</v>
      </c>
      <c r="D30" s="32" t="s">
        <v>701</v>
      </c>
      <c r="E30" s="33" t="s">
        <v>702</v>
      </c>
      <c r="F30" s="32" t="s">
        <v>99</v>
      </c>
      <c r="G30" s="37">
        <v>500</v>
      </c>
      <c r="H30" s="36">
        <v>70960</v>
      </c>
      <c r="I30" s="153">
        <f t="shared" si="0"/>
        <v>1.2997832270770315E-2</v>
      </c>
      <c r="J30" s="154">
        <f t="shared" si="1"/>
        <v>0.35630848067452042</v>
      </c>
    </row>
    <row r="31" spans="2:10" x14ac:dyDescent="0.25">
      <c r="B31" s="30" t="s">
        <v>706</v>
      </c>
      <c r="C31" s="31" t="s">
        <v>224</v>
      </c>
      <c r="D31" s="32" t="s">
        <v>707</v>
      </c>
      <c r="E31" s="33" t="s">
        <v>708</v>
      </c>
      <c r="F31" s="32" t="s">
        <v>99</v>
      </c>
      <c r="G31" s="37">
        <v>250</v>
      </c>
      <c r="H31" s="36">
        <v>59657.5</v>
      </c>
      <c r="I31" s="153">
        <f t="shared" si="0"/>
        <v>1.0927539158589065E-2</v>
      </c>
      <c r="J31" s="154">
        <f t="shared" si="1"/>
        <v>0.36723601983310949</v>
      </c>
    </row>
    <row r="32" spans="2:10" x14ac:dyDescent="0.25">
      <c r="B32" s="30" t="s">
        <v>816</v>
      </c>
      <c r="C32" s="31" t="s">
        <v>224</v>
      </c>
      <c r="D32" s="32" t="s">
        <v>817</v>
      </c>
      <c r="E32" s="33" t="s">
        <v>818</v>
      </c>
      <c r="F32" s="32" t="s">
        <v>343</v>
      </c>
      <c r="G32" s="37">
        <v>30</v>
      </c>
      <c r="H32" s="36">
        <v>59232.3</v>
      </c>
      <c r="I32" s="153">
        <f t="shared" si="0"/>
        <v>1.0849654740867369E-2</v>
      </c>
      <c r="J32" s="154">
        <f t="shared" si="1"/>
        <v>0.37808567457397685</v>
      </c>
    </row>
    <row r="33" spans="2:10" x14ac:dyDescent="0.25">
      <c r="B33" s="30" t="s">
        <v>530</v>
      </c>
      <c r="C33" s="31" t="s">
        <v>224</v>
      </c>
      <c r="D33" s="32" t="s">
        <v>531</v>
      </c>
      <c r="E33" s="33" t="s">
        <v>532</v>
      </c>
      <c r="F33" s="32" t="s">
        <v>100</v>
      </c>
      <c r="G33" s="37">
        <v>300</v>
      </c>
      <c r="H33" s="36">
        <v>55452</v>
      </c>
      <c r="I33" s="153">
        <f t="shared" si="0"/>
        <v>1.0157212444740072E-2</v>
      </c>
      <c r="J33" s="154">
        <f t="shared" si="1"/>
        <v>0.3882428870187169</v>
      </c>
    </row>
    <row r="34" spans="2:10" x14ac:dyDescent="0.25">
      <c r="B34" s="30" t="s">
        <v>592</v>
      </c>
      <c r="C34" s="31" t="s">
        <v>224</v>
      </c>
      <c r="D34" s="32" t="s">
        <v>593</v>
      </c>
      <c r="E34" s="33" t="s">
        <v>594</v>
      </c>
      <c r="F34" s="32" t="s">
        <v>100</v>
      </c>
      <c r="G34" s="37">
        <v>2000</v>
      </c>
      <c r="H34" s="36">
        <v>52220</v>
      </c>
      <c r="I34" s="153">
        <f t="shared" si="0"/>
        <v>9.5652029478526749E-3</v>
      </c>
      <c r="J34" s="154">
        <f t="shared" si="1"/>
        <v>0.39780808996656958</v>
      </c>
    </row>
    <row r="35" spans="2:10" x14ac:dyDescent="0.25">
      <c r="B35" s="30" t="s">
        <v>570</v>
      </c>
      <c r="C35" s="31" t="s">
        <v>224</v>
      </c>
      <c r="D35" s="32" t="s">
        <v>571</v>
      </c>
      <c r="E35" s="33" t="s">
        <v>572</v>
      </c>
      <c r="F35" s="32" t="s">
        <v>100</v>
      </c>
      <c r="G35" s="37">
        <v>500</v>
      </c>
      <c r="H35" s="36">
        <v>50910</v>
      </c>
      <c r="I35" s="153">
        <f t="shared" si="0"/>
        <v>9.3252486035078457E-3</v>
      </c>
      <c r="J35" s="154">
        <f t="shared" si="1"/>
        <v>0.40713333857007744</v>
      </c>
    </row>
    <row r="36" spans="2:10" ht="26.4" x14ac:dyDescent="0.25">
      <c r="B36" s="30" t="s">
        <v>573</v>
      </c>
      <c r="C36" s="31" t="s">
        <v>224</v>
      </c>
      <c r="D36" s="32" t="s">
        <v>574</v>
      </c>
      <c r="E36" s="33" t="s">
        <v>575</v>
      </c>
      <c r="F36" s="32" t="s">
        <v>100</v>
      </c>
      <c r="G36" s="37">
        <v>250</v>
      </c>
      <c r="H36" s="36">
        <v>48390</v>
      </c>
      <c r="I36" s="153">
        <f t="shared" si="0"/>
        <v>8.8636570403406931E-3</v>
      </c>
      <c r="J36" s="154">
        <f t="shared" si="1"/>
        <v>0.41599699561041814</v>
      </c>
    </row>
    <row r="37" spans="2:10" x14ac:dyDescent="0.25">
      <c r="B37" s="30" t="s">
        <v>587</v>
      </c>
      <c r="C37" s="31" t="s">
        <v>224</v>
      </c>
      <c r="D37" s="32" t="s">
        <v>588</v>
      </c>
      <c r="E37" s="33" t="s">
        <v>589</v>
      </c>
      <c r="F37" s="32" t="s">
        <v>100</v>
      </c>
      <c r="G37" s="37">
        <v>800</v>
      </c>
      <c r="H37" s="36">
        <v>47848</v>
      </c>
      <c r="I37" s="153">
        <f t="shared" si="0"/>
        <v>8.7643782200087089E-3</v>
      </c>
      <c r="J37" s="154">
        <f t="shared" si="1"/>
        <v>0.42476137383042684</v>
      </c>
    </row>
    <row r="38" spans="2:10" x14ac:dyDescent="0.25">
      <c r="B38" s="30" t="s">
        <v>408</v>
      </c>
      <c r="C38" s="31" t="s">
        <v>224</v>
      </c>
      <c r="D38" s="32" t="s">
        <v>409</v>
      </c>
      <c r="E38" s="33" t="s">
        <v>410</v>
      </c>
      <c r="F38" s="32" t="s">
        <v>100</v>
      </c>
      <c r="G38" s="37">
        <v>300</v>
      </c>
      <c r="H38" s="36">
        <v>46257</v>
      </c>
      <c r="I38" s="153">
        <f t="shared" si="0"/>
        <v>8.472952752945637E-3</v>
      </c>
      <c r="J38" s="154">
        <f t="shared" si="1"/>
        <v>0.43323432658337246</v>
      </c>
    </row>
    <row r="39" spans="2:10" x14ac:dyDescent="0.25">
      <c r="B39" s="30" t="s">
        <v>703</v>
      </c>
      <c r="C39" s="31" t="s">
        <v>224</v>
      </c>
      <c r="D39" s="32" t="s">
        <v>704</v>
      </c>
      <c r="E39" s="33" t="s">
        <v>705</v>
      </c>
      <c r="F39" s="32" t="s">
        <v>99</v>
      </c>
      <c r="G39" s="37">
        <v>250</v>
      </c>
      <c r="H39" s="36">
        <v>44765</v>
      </c>
      <c r="I39" s="153">
        <f t="shared" si="0"/>
        <v>8.1996612401498466E-3</v>
      </c>
      <c r="J39" s="154">
        <f t="shared" si="1"/>
        <v>0.44143398782352233</v>
      </c>
    </row>
    <row r="40" spans="2:10" ht="26.4" x14ac:dyDescent="0.25">
      <c r="B40" s="30" t="s">
        <v>130</v>
      </c>
      <c r="C40" s="31" t="s">
        <v>224</v>
      </c>
      <c r="D40" s="32" t="s">
        <v>371</v>
      </c>
      <c r="E40" s="33" t="s">
        <v>372</v>
      </c>
      <c r="F40" s="32" t="s">
        <v>98</v>
      </c>
      <c r="G40" s="37">
        <v>10</v>
      </c>
      <c r="H40" s="36">
        <v>43885</v>
      </c>
      <c r="I40" s="153">
        <f t="shared" si="0"/>
        <v>8.0384705355517928E-3</v>
      </c>
      <c r="J40" s="154">
        <f t="shared" si="1"/>
        <v>0.44947245835907412</v>
      </c>
    </row>
    <row r="41" spans="2:10" x14ac:dyDescent="0.25">
      <c r="B41" s="30" t="s">
        <v>844</v>
      </c>
      <c r="C41" s="31" t="s">
        <v>224</v>
      </c>
      <c r="D41" s="32" t="s">
        <v>845</v>
      </c>
      <c r="E41" s="33" t="s">
        <v>846</v>
      </c>
      <c r="F41" s="32" t="s">
        <v>97</v>
      </c>
      <c r="G41" s="37">
        <v>5</v>
      </c>
      <c r="H41" s="36">
        <v>40801.1</v>
      </c>
      <c r="I41" s="153">
        <f t="shared" si="0"/>
        <v>7.4735887015632283E-3</v>
      </c>
      <c r="J41" s="154">
        <f t="shared" si="1"/>
        <v>0.45694604706063735</v>
      </c>
    </row>
    <row r="42" spans="2:10" x14ac:dyDescent="0.25">
      <c r="B42" s="30" t="s">
        <v>417</v>
      </c>
      <c r="C42" s="31" t="s">
        <v>224</v>
      </c>
      <c r="D42" s="32" t="s">
        <v>418</v>
      </c>
      <c r="E42" s="33" t="s">
        <v>419</v>
      </c>
      <c r="F42" s="32" t="s">
        <v>100</v>
      </c>
      <c r="G42" s="37">
        <v>500</v>
      </c>
      <c r="H42" s="36">
        <v>40625</v>
      </c>
      <c r="I42" s="153">
        <f t="shared" si="0"/>
        <v>7.4413322435180947E-3</v>
      </c>
      <c r="J42" s="154">
        <f t="shared" si="1"/>
        <v>0.46438737930415547</v>
      </c>
    </row>
    <row r="43" spans="2:10" x14ac:dyDescent="0.25">
      <c r="B43" s="30" t="s">
        <v>720</v>
      </c>
      <c r="C43" s="31" t="s">
        <v>224</v>
      </c>
      <c r="D43" s="32" t="s">
        <v>721</v>
      </c>
      <c r="E43" s="33" t="s">
        <v>722</v>
      </c>
      <c r="F43" s="32" t="s">
        <v>97</v>
      </c>
      <c r="G43" s="37">
        <v>500</v>
      </c>
      <c r="H43" s="36">
        <v>40555</v>
      </c>
      <c r="I43" s="153">
        <f t="shared" si="0"/>
        <v>7.4285102556523406E-3</v>
      </c>
      <c r="J43" s="154">
        <f t="shared" si="1"/>
        <v>0.4718158895598078</v>
      </c>
    </row>
    <row r="44" spans="2:10" x14ac:dyDescent="0.25">
      <c r="B44" s="30" t="s">
        <v>214</v>
      </c>
      <c r="C44" s="31" t="s">
        <v>224</v>
      </c>
      <c r="D44" s="32" t="s">
        <v>375</v>
      </c>
      <c r="E44" s="33" t="s">
        <v>376</v>
      </c>
      <c r="F44" s="32" t="s">
        <v>100</v>
      </c>
      <c r="G44" s="37">
        <v>250</v>
      </c>
      <c r="H44" s="36">
        <v>39945</v>
      </c>
      <c r="I44" s="153">
        <f t="shared" si="0"/>
        <v>7.3167757899650536E-3</v>
      </c>
      <c r="J44" s="154">
        <f t="shared" si="1"/>
        <v>0.47913266534977283</v>
      </c>
    </row>
    <row r="45" spans="2:10" x14ac:dyDescent="0.25">
      <c r="B45" s="30" t="s">
        <v>838</v>
      </c>
      <c r="C45" s="31" t="s">
        <v>224</v>
      </c>
      <c r="D45" s="32" t="s">
        <v>839</v>
      </c>
      <c r="E45" s="33" t="s">
        <v>840</v>
      </c>
      <c r="F45" s="32" t="s">
        <v>97</v>
      </c>
      <c r="G45" s="37">
        <v>10</v>
      </c>
      <c r="H45" s="36">
        <v>39764.300000000003</v>
      </c>
      <c r="I45" s="153">
        <f t="shared" si="0"/>
        <v>7.2836767441458857E-3</v>
      </c>
      <c r="J45" s="154">
        <f t="shared" si="1"/>
        <v>0.48641634209391871</v>
      </c>
    </row>
    <row r="46" spans="2:10" x14ac:dyDescent="0.25">
      <c r="B46" s="30" t="s">
        <v>108</v>
      </c>
      <c r="C46" s="31" t="s">
        <v>127</v>
      </c>
      <c r="D46" s="32" t="s">
        <v>263</v>
      </c>
      <c r="E46" s="33" t="s">
        <v>264</v>
      </c>
      <c r="F46" s="32" t="s">
        <v>100</v>
      </c>
      <c r="G46" s="37">
        <v>2000</v>
      </c>
      <c r="H46" s="36">
        <v>39620</v>
      </c>
      <c r="I46" s="153">
        <f t="shared" si="0"/>
        <v>7.2572451320169094E-3</v>
      </c>
      <c r="J46" s="154">
        <f t="shared" si="1"/>
        <v>0.49367358722593563</v>
      </c>
    </row>
    <row r="47" spans="2:10" x14ac:dyDescent="0.25">
      <c r="B47" s="30" t="s">
        <v>717</v>
      </c>
      <c r="C47" s="31" t="s">
        <v>224</v>
      </c>
      <c r="D47" s="32" t="s">
        <v>718</v>
      </c>
      <c r="E47" s="33" t="s">
        <v>719</v>
      </c>
      <c r="F47" s="32" t="s">
        <v>97</v>
      </c>
      <c r="G47" s="37">
        <v>700</v>
      </c>
      <c r="H47" s="36">
        <v>38577</v>
      </c>
      <c r="I47" s="153">
        <f t="shared" si="0"/>
        <v>7.0661975128171704E-3</v>
      </c>
      <c r="J47" s="154">
        <f t="shared" si="1"/>
        <v>0.5007397847387528</v>
      </c>
    </row>
    <row r="48" spans="2:10" x14ac:dyDescent="0.25">
      <c r="B48" s="30" t="s">
        <v>783</v>
      </c>
      <c r="C48" s="31" t="s">
        <v>224</v>
      </c>
      <c r="D48" s="32" t="s">
        <v>784</v>
      </c>
      <c r="E48" s="33" t="s">
        <v>785</v>
      </c>
      <c r="F48" s="32" t="s">
        <v>97</v>
      </c>
      <c r="G48" s="37">
        <v>200</v>
      </c>
      <c r="H48" s="36">
        <v>36726</v>
      </c>
      <c r="I48" s="153">
        <f t="shared" si="0"/>
        <v>6.7271475193955831E-3</v>
      </c>
      <c r="J48" s="154">
        <f t="shared" si="1"/>
        <v>0.50746693225814843</v>
      </c>
    </row>
    <row r="49" spans="2:10" x14ac:dyDescent="0.25">
      <c r="B49" s="30" t="s">
        <v>402</v>
      </c>
      <c r="C49" s="31" t="s">
        <v>224</v>
      </c>
      <c r="D49" s="32" t="s">
        <v>403</v>
      </c>
      <c r="E49" s="33" t="s">
        <v>404</v>
      </c>
      <c r="F49" s="32" t="s">
        <v>100</v>
      </c>
      <c r="G49" s="37">
        <v>50</v>
      </c>
      <c r="H49" s="36">
        <v>35945.5</v>
      </c>
      <c r="I49" s="153">
        <f t="shared" si="0"/>
        <v>6.5841823546924231E-3</v>
      </c>
      <c r="J49" s="154">
        <f t="shared" si="1"/>
        <v>0.51405111461284081</v>
      </c>
    </row>
    <row r="50" spans="2:10" x14ac:dyDescent="0.25">
      <c r="B50" s="30" t="s">
        <v>390</v>
      </c>
      <c r="C50" s="31" t="s">
        <v>224</v>
      </c>
      <c r="D50" s="32" t="s">
        <v>391</v>
      </c>
      <c r="E50" s="33" t="s">
        <v>392</v>
      </c>
      <c r="F50" s="32" t="s">
        <v>100</v>
      </c>
      <c r="G50" s="37">
        <v>50</v>
      </c>
      <c r="H50" s="36">
        <v>34755</v>
      </c>
      <c r="I50" s="153">
        <f t="shared" si="0"/>
        <v>6.3661169753469879E-3</v>
      </c>
      <c r="J50" s="154">
        <f t="shared" si="1"/>
        <v>0.52041723158818776</v>
      </c>
    </row>
    <row r="51" spans="2:10" x14ac:dyDescent="0.25">
      <c r="B51" s="30" t="s">
        <v>507</v>
      </c>
      <c r="C51" s="31" t="s">
        <v>224</v>
      </c>
      <c r="D51" s="32" t="s">
        <v>508</v>
      </c>
      <c r="E51" s="33" t="s">
        <v>509</v>
      </c>
      <c r="F51" s="32" t="s">
        <v>100</v>
      </c>
      <c r="G51" s="37">
        <v>50</v>
      </c>
      <c r="H51" s="36">
        <v>34728.5</v>
      </c>
      <c r="I51" s="153">
        <f t="shared" si="0"/>
        <v>6.361262937083524E-3</v>
      </c>
      <c r="J51" s="154">
        <f t="shared" si="1"/>
        <v>0.52677849452527126</v>
      </c>
    </row>
    <row r="52" spans="2:10" x14ac:dyDescent="0.25">
      <c r="B52" s="30" t="s">
        <v>411</v>
      </c>
      <c r="C52" s="31" t="s">
        <v>224</v>
      </c>
      <c r="D52" s="32" t="s">
        <v>412</v>
      </c>
      <c r="E52" s="33" t="s">
        <v>413</v>
      </c>
      <c r="F52" s="32" t="s">
        <v>230</v>
      </c>
      <c r="G52" s="37">
        <v>1000</v>
      </c>
      <c r="H52" s="36">
        <v>34250</v>
      </c>
      <c r="I52" s="153">
        <f t="shared" si="0"/>
        <v>6.2736154914583321E-3</v>
      </c>
      <c r="J52" s="154">
        <f t="shared" si="1"/>
        <v>0.53305211001672959</v>
      </c>
    </row>
    <row r="53" spans="2:10" x14ac:dyDescent="0.25">
      <c r="B53" s="30" t="s">
        <v>852</v>
      </c>
      <c r="C53" s="31" t="s">
        <v>224</v>
      </c>
      <c r="D53" s="32" t="s">
        <v>853</v>
      </c>
      <c r="E53" s="33" t="s">
        <v>854</v>
      </c>
      <c r="F53" s="32" t="s">
        <v>97</v>
      </c>
      <c r="G53" s="37">
        <v>100</v>
      </c>
      <c r="H53" s="36">
        <v>33940</v>
      </c>
      <c r="I53" s="153">
        <f t="shared" si="0"/>
        <v>6.2168324023385638E-3</v>
      </c>
      <c r="J53" s="154">
        <f t="shared" si="1"/>
        <v>0.5392689424190682</v>
      </c>
    </row>
    <row r="54" spans="2:10" ht="26.4" x14ac:dyDescent="0.25">
      <c r="B54" s="30" t="s">
        <v>643</v>
      </c>
      <c r="C54" s="31" t="s">
        <v>224</v>
      </c>
      <c r="D54" s="32" t="s">
        <v>644</v>
      </c>
      <c r="E54" s="33" t="s">
        <v>645</v>
      </c>
      <c r="F54" s="32" t="s">
        <v>97</v>
      </c>
      <c r="G54" s="37">
        <v>25</v>
      </c>
      <c r="H54" s="36">
        <v>33895.5</v>
      </c>
      <c r="I54" s="153">
        <f t="shared" si="0"/>
        <v>6.2086812814810483E-3</v>
      </c>
      <c r="J54" s="154">
        <f t="shared" si="1"/>
        <v>0.5454776237005492</v>
      </c>
    </row>
    <row r="55" spans="2:10" x14ac:dyDescent="0.25">
      <c r="B55" s="30" t="s">
        <v>956</v>
      </c>
      <c r="C55" s="31" t="s">
        <v>224</v>
      </c>
      <c r="D55" s="32" t="s">
        <v>957</v>
      </c>
      <c r="E55" s="33" t="s">
        <v>958</v>
      </c>
      <c r="F55" s="32" t="s">
        <v>100</v>
      </c>
      <c r="G55" s="37">
        <v>50</v>
      </c>
      <c r="H55" s="36">
        <v>32721</v>
      </c>
      <c r="I55" s="153">
        <f t="shared" si="0"/>
        <v>5.9935466422192142E-3</v>
      </c>
      <c r="J55" s="154">
        <f t="shared" si="1"/>
        <v>0.55147117034276838</v>
      </c>
    </row>
    <row r="56" spans="2:10" x14ac:dyDescent="0.25">
      <c r="B56" s="30" t="s">
        <v>876</v>
      </c>
      <c r="C56" s="31" t="s">
        <v>224</v>
      </c>
      <c r="D56" s="32" t="s">
        <v>877</v>
      </c>
      <c r="E56" s="33" t="s">
        <v>878</v>
      </c>
      <c r="F56" s="32" t="s">
        <v>99</v>
      </c>
      <c r="G56" s="37">
        <v>150</v>
      </c>
      <c r="H56" s="36">
        <v>32325</v>
      </c>
      <c r="I56" s="153">
        <f t="shared" si="0"/>
        <v>5.9210108251500906E-3</v>
      </c>
      <c r="J56" s="154">
        <f t="shared" si="1"/>
        <v>0.55739218116791844</v>
      </c>
    </row>
    <row r="57" spans="2:10" x14ac:dyDescent="0.25">
      <c r="B57" s="30" t="s">
        <v>714</v>
      </c>
      <c r="C57" s="31" t="s">
        <v>224</v>
      </c>
      <c r="D57" s="32" t="s">
        <v>715</v>
      </c>
      <c r="E57" s="33" t="s">
        <v>716</v>
      </c>
      <c r="F57" s="32" t="s">
        <v>97</v>
      </c>
      <c r="G57" s="37">
        <v>1000</v>
      </c>
      <c r="H57" s="36">
        <v>31110</v>
      </c>
      <c r="I57" s="153">
        <f t="shared" si="0"/>
        <v>5.698457750051642E-3</v>
      </c>
      <c r="J57" s="154">
        <f t="shared" si="1"/>
        <v>0.56309063891797007</v>
      </c>
    </row>
    <row r="58" spans="2:10" x14ac:dyDescent="0.25">
      <c r="B58" s="30" t="s">
        <v>819</v>
      </c>
      <c r="C58" s="31" t="s">
        <v>224</v>
      </c>
      <c r="D58" s="32" t="s">
        <v>820</v>
      </c>
      <c r="E58" s="33" t="s">
        <v>821</v>
      </c>
      <c r="F58" s="32" t="s">
        <v>343</v>
      </c>
      <c r="G58" s="37">
        <v>100</v>
      </c>
      <c r="H58" s="36">
        <v>30977</v>
      </c>
      <c r="I58" s="153">
        <f t="shared" si="0"/>
        <v>5.6740959731067086E-3</v>
      </c>
      <c r="J58" s="154">
        <f t="shared" si="1"/>
        <v>0.56876473489107682</v>
      </c>
    </row>
    <row r="59" spans="2:10" x14ac:dyDescent="0.25">
      <c r="B59" s="30" t="s">
        <v>947</v>
      </c>
      <c r="C59" s="31" t="s">
        <v>224</v>
      </c>
      <c r="D59" s="32" t="s">
        <v>948</v>
      </c>
      <c r="E59" s="33" t="s">
        <v>949</v>
      </c>
      <c r="F59" s="32" t="s">
        <v>97</v>
      </c>
      <c r="G59" s="37">
        <v>50</v>
      </c>
      <c r="H59" s="36">
        <v>30886</v>
      </c>
      <c r="I59" s="153">
        <f t="shared" si="0"/>
        <v>5.657427388881228E-3</v>
      </c>
      <c r="J59" s="154">
        <f t="shared" si="1"/>
        <v>0.57442216227995802</v>
      </c>
    </row>
    <row r="60" spans="2:10" x14ac:dyDescent="0.25">
      <c r="B60" s="30" t="s">
        <v>468</v>
      </c>
      <c r="C60" s="31" t="s">
        <v>224</v>
      </c>
      <c r="D60" s="32" t="s">
        <v>469</v>
      </c>
      <c r="E60" s="33" t="s">
        <v>470</v>
      </c>
      <c r="F60" s="32" t="s">
        <v>100</v>
      </c>
      <c r="G60" s="37">
        <v>33.6</v>
      </c>
      <c r="H60" s="36">
        <v>30641.52</v>
      </c>
      <c r="I60" s="153">
        <f t="shared" si="0"/>
        <v>5.6126456804038048E-3</v>
      </c>
      <c r="J60" s="154">
        <f t="shared" si="1"/>
        <v>0.58003480796036178</v>
      </c>
    </row>
    <row r="61" spans="2:10" x14ac:dyDescent="0.25">
      <c r="B61" s="30" t="s">
        <v>680</v>
      </c>
      <c r="C61" s="31" t="s">
        <v>224</v>
      </c>
      <c r="D61" s="32" t="s">
        <v>681</v>
      </c>
      <c r="E61" s="33" t="s">
        <v>682</v>
      </c>
      <c r="F61" s="32" t="s">
        <v>99</v>
      </c>
      <c r="G61" s="37">
        <v>1000</v>
      </c>
      <c r="H61" s="36">
        <v>30390</v>
      </c>
      <c r="I61" s="153">
        <f t="shared" si="0"/>
        <v>5.5665744462895976E-3</v>
      </c>
      <c r="J61" s="154">
        <f t="shared" si="1"/>
        <v>0.58560138240665138</v>
      </c>
    </row>
    <row r="62" spans="2:10" x14ac:dyDescent="0.25">
      <c r="B62" s="30" t="s">
        <v>873</v>
      </c>
      <c r="C62" s="31" t="s">
        <v>224</v>
      </c>
      <c r="D62" s="32" t="s">
        <v>874</v>
      </c>
      <c r="E62" s="33" t="s">
        <v>875</v>
      </c>
      <c r="F62" s="32" t="s">
        <v>99</v>
      </c>
      <c r="G62" s="37">
        <v>250</v>
      </c>
      <c r="H62" s="36">
        <v>30387.5</v>
      </c>
      <c r="I62" s="153">
        <f t="shared" si="0"/>
        <v>5.566116518151535E-3</v>
      </c>
      <c r="J62" s="154">
        <f t="shared" si="1"/>
        <v>0.59116749892480291</v>
      </c>
    </row>
    <row r="63" spans="2:10" x14ac:dyDescent="0.25">
      <c r="B63" s="30" t="s">
        <v>841</v>
      </c>
      <c r="C63" s="31" t="s">
        <v>224</v>
      </c>
      <c r="D63" s="32" t="s">
        <v>842</v>
      </c>
      <c r="E63" s="33" t="s">
        <v>843</v>
      </c>
      <c r="F63" s="32" t="s">
        <v>97</v>
      </c>
      <c r="G63" s="37">
        <v>5</v>
      </c>
      <c r="H63" s="36">
        <v>30311.8</v>
      </c>
      <c r="I63" s="153">
        <f t="shared" si="0"/>
        <v>5.5522504541309983E-3</v>
      </c>
      <c r="J63" s="154">
        <f t="shared" si="1"/>
        <v>0.59671974937893391</v>
      </c>
    </row>
    <row r="64" spans="2:10" ht="26.4" x14ac:dyDescent="0.25">
      <c r="B64" s="30" t="s">
        <v>646</v>
      </c>
      <c r="C64" s="31" t="s">
        <v>224</v>
      </c>
      <c r="D64" s="32" t="s">
        <v>647</v>
      </c>
      <c r="E64" s="33" t="s">
        <v>648</v>
      </c>
      <c r="F64" s="32" t="s">
        <v>97</v>
      </c>
      <c r="G64" s="37">
        <v>15</v>
      </c>
      <c r="H64" s="36">
        <v>29956.5</v>
      </c>
      <c r="I64" s="153">
        <f t="shared" si="0"/>
        <v>5.4871697071495343E-3</v>
      </c>
      <c r="J64" s="154">
        <f t="shared" si="1"/>
        <v>0.60220691908608348</v>
      </c>
    </row>
    <row r="65" spans="2:10" x14ac:dyDescent="0.25">
      <c r="B65" s="30" t="s">
        <v>855</v>
      </c>
      <c r="C65" s="31" t="s">
        <v>224</v>
      </c>
      <c r="D65" s="32" t="s">
        <v>856</v>
      </c>
      <c r="E65" s="33" t="s">
        <v>857</v>
      </c>
      <c r="F65" s="32" t="s">
        <v>97</v>
      </c>
      <c r="G65" s="37">
        <v>50</v>
      </c>
      <c r="H65" s="36">
        <v>29447.5</v>
      </c>
      <c r="I65" s="153">
        <f t="shared" si="0"/>
        <v>5.3939355382399776E-3</v>
      </c>
      <c r="J65" s="154">
        <f t="shared" si="1"/>
        <v>0.60760085462432345</v>
      </c>
    </row>
    <row r="66" spans="2:10" x14ac:dyDescent="0.25">
      <c r="B66" s="30" t="s">
        <v>723</v>
      </c>
      <c r="C66" s="31" t="s">
        <v>224</v>
      </c>
      <c r="D66" s="32" t="s">
        <v>724</v>
      </c>
      <c r="E66" s="33" t="s">
        <v>725</v>
      </c>
      <c r="F66" s="32" t="s">
        <v>97</v>
      </c>
      <c r="G66" s="37">
        <v>500</v>
      </c>
      <c r="H66" s="36">
        <v>29330</v>
      </c>
      <c r="I66" s="153">
        <f t="shared" si="0"/>
        <v>5.3724129157510332E-3</v>
      </c>
      <c r="J66" s="154">
        <f t="shared" si="1"/>
        <v>0.61297326754007453</v>
      </c>
    </row>
    <row r="67" spans="2:10" x14ac:dyDescent="0.25">
      <c r="B67" s="30" t="s">
        <v>567</v>
      </c>
      <c r="C67" s="31" t="s">
        <v>224</v>
      </c>
      <c r="D67" s="32" t="s">
        <v>568</v>
      </c>
      <c r="E67" s="33" t="s">
        <v>569</v>
      </c>
      <c r="F67" s="32" t="s">
        <v>100</v>
      </c>
      <c r="G67" s="37">
        <v>400</v>
      </c>
      <c r="H67" s="36">
        <v>29288</v>
      </c>
      <c r="I67" s="153">
        <f t="shared" si="0"/>
        <v>5.3647197230315812E-3</v>
      </c>
      <c r="J67" s="154">
        <f t="shared" si="1"/>
        <v>0.61833798726310607</v>
      </c>
    </row>
    <row r="68" spans="2:10" x14ac:dyDescent="0.25">
      <c r="B68" s="30" t="s">
        <v>598</v>
      </c>
      <c r="C68" s="31" t="s">
        <v>224</v>
      </c>
      <c r="D68" s="32" t="s">
        <v>599</v>
      </c>
      <c r="E68" s="33" t="s">
        <v>600</v>
      </c>
      <c r="F68" s="32" t="s">
        <v>100</v>
      </c>
      <c r="G68" s="37">
        <v>400</v>
      </c>
      <c r="H68" s="36">
        <v>28732</v>
      </c>
      <c r="I68" s="153">
        <f t="shared" si="0"/>
        <v>5.2628765051264473E-3</v>
      </c>
      <c r="J68" s="154">
        <f t="shared" si="1"/>
        <v>0.62360086376823254</v>
      </c>
    </row>
    <row r="69" spans="2:10" x14ac:dyDescent="0.25">
      <c r="B69" s="30" t="s">
        <v>476</v>
      </c>
      <c r="C69" s="31" t="s">
        <v>224</v>
      </c>
      <c r="D69" s="32" t="s">
        <v>477</v>
      </c>
      <c r="E69" s="33" t="s">
        <v>478</v>
      </c>
      <c r="F69" s="32" t="s">
        <v>100</v>
      </c>
      <c r="G69" s="37">
        <v>60</v>
      </c>
      <c r="H69" s="36">
        <v>28701</v>
      </c>
      <c r="I69" s="153">
        <f t="shared" si="0"/>
        <v>5.2571981962144703E-3</v>
      </c>
      <c r="J69" s="154">
        <f t="shared" si="1"/>
        <v>0.62885806196444705</v>
      </c>
    </row>
    <row r="70" spans="2:10" x14ac:dyDescent="0.25">
      <c r="B70" s="30" t="s">
        <v>465</v>
      </c>
      <c r="C70" s="31" t="s">
        <v>224</v>
      </c>
      <c r="D70" s="32" t="s">
        <v>466</v>
      </c>
      <c r="E70" s="33" t="s">
        <v>467</v>
      </c>
      <c r="F70" s="32" t="s">
        <v>100</v>
      </c>
      <c r="G70" s="37">
        <v>33.6</v>
      </c>
      <c r="H70" s="36">
        <v>28552.94</v>
      </c>
      <c r="I70" s="153">
        <f t="shared" si="0"/>
        <v>5.230077860165847E-3</v>
      </c>
      <c r="J70" s="154">
        <f t="shared" si="1"/>
        <v>0.63408813982461287</v>
      </c>
    </row>
    <row r="71" spans="2:10" x14ac:dyDescent="0.25">
      <c r="B71" s="30" t="s">
        <v>107</v>
      </c>
      <c r="C71" s="31" t="s">
        <v>127</v>
      </c>
      <c r="D71" s="32" t="s">
        <v>102</v>
      </c>
      <c r="E71" s="33" t="s">
        <v>225</v>
      </c>
      <c r="F71" s="32" t="s">
        <v>97</v>
      </c>
      <c r="G71" s="37">
        <v>6</v>
      </c>
      <c r="H71" s="36">
        <v>28416.9</v>
      </c>
      <c r="I71" s="153">
        <f t="shared" si="0"/>
        <v>5.2051592426050307E-3</v>
      </c>
      <c r="J71" s="154">
        <f t="shared" si="1"/>
        <v>0.63929329906721788</v>
      </c>
    </row>
    <row r="72" spans="2:10" x14ac:dyDescent="0.25">
      <c r="B72" s="30" t="s">
        <v>449</v>
      </c>
      <c r="C72" s="31" t="s">
        <v>224</v>
      </c>
      <c r="D72" s="32" t="s">
        <v>450</v>
      </c>
      <c r="E72" s="33" t="s">
        <v>451</v>
      </c>
      <c r="F72" s="32" t="s">
        <v>100</v>
      </c>
      <c r="G72" s="37">
        <v>500</v>
      </c>
      <c r="H72" s="36">
        <v>27905</v>
      </c>
      <c r="I72" s="153">
        <f t="shared" si="0"/>
        <v>5.1113938770553221E-3</v>
      </c>
      <c r="J72" s="154">
        <f t="shared" si="1"/>
        <v>0.64440469294427316</v>
      </c>
    </row>
    <row r="73" spans="2:10" x14ac:dyDescent="0.25">
      <c r="B73" s="30" t="s">
        <v>896</v>
      </c>
      <c r="C73" s="31" t="s">
        <v>224</v>
      </c>
      <c r="D73" s="32" t="s">
        <v>897</v>
      </c>
      <c r="E73" s="33" t="s">
        <v>898</v>
      </c>
      <c r="F73" s="32" t="s">
        <v>97</v>
      </c>
      <c r="G73" s="37">
        <v>30</v>
      </c>
      <c r="H73" s="36">
        <v>27306.6</v>
      </c>
      <c r="I73" s="153">
        <f t="shared" si="0"/>
        <v>5.0017841979286453E-3</v>
      </c>
      <c r="J73" s="154">
        <f t="shared" si="1"/>
        <v>0.64940647714220179</v>
      </c>
    </row>
    <row r="74" spans="2:10" x14ac:dyDescent="0.25">
      <c r="B74" s="30" t="s">
        <v>899</v>
      </c>
      <c r="C74" s="31" t="s">
        <v>224</v>
      </c>
      <c r="D74" s="32" t="s">
        <v>900</v>
      </c>
      <c r="E74" s="33" t="s">
        <v>901</v>
      </c>
      <c r="F74" s="32" t="s">
        <v>99</v>
      </c>
      <c r="G74" s="37">
        <v>64</v>
      </c>
      <c r="H74" s="36">
        <v>27291.52</v>
      </c>
      <c r="I74" s="153">
        <f t="shared" si="0"/>
        <v>4.9990219753998514E-3</v>
      </c>
      <c r="J74" s="154">
        <f t="shared" si="1"/>
        <v>0.6544054991176016</v>
      </c>
    </row>
    <row r="75" spans="2:10" x14ac:dyDescent="0.25">
      <c r="B75" s="30" t="s">
        <v>399</v>
      </c>
      <c r="C75" s="31" t="s">
        <v>224</v>
      </c>
      <c r="D75" s="32" t="s">
        <v>400</v>
      </c>
      <c r="E75" s="33" t="s">
        <v>401</v>
      </c>
      <c r="F75" s="32" t="s">
        <v>100</v>
      </c>
      <c r="G75" s="37">
        <v>200</v>
      </c>
      <c r="H75" s="36">
        <v>27224</v>
      </c>
      <c r="I75" s="153">
        <f t="shared" si="0"/>
        <v>4.9866542522470549E-3</v>
      </c>
      <c r="J75" s="154">
        <f t="shared" si="1"/>
        <v>0.65939215336984869</v>
      </c>
    </row>
    <row r="76" spans="2:10" x14ac:dyDescent="0.25">
      <c r="B76" s="30" t="s">
        <v>786</v>
      </c>
      <c r="C76" s="31" t="s">
        <v>224</v>
      </c>
      <c r="D76" s="32" t="s">
        <v>787</v>
      </c>
      <c r="E76" s="33" t="s">
        <v>788</v>
      </c>
      <c r="F76" s="32" t="s">
        <v>97</v>
      </c>
      <c r="G76" s="37">
        <v>100</v>
      </c>
      <c r="H76" s="36">
        <v>27219</v>
      </c>
      <c r="I76" s="153">
        <f t="shared" si="0"/>
        <v>4.9857383959709296E-3</v>
      </c>
      <c r="J76" s="154">
        <f t="shared" si="1"/>
        <v>0.66437789176581963</v>
      </c>
    </row>
    <row r="77" spans="2:10" ht="26.4" x14ac:dyDescent="0.25">
      <c r="B77" s="30" t="s">
        <v>111</v>
      </c>
      <c r="C77" s="31" t="s">
        <v>127</v>
      </c>
      <c r="D77" s="32" t="s">
        <v>226</v>
      </c>
      <c r="E77" s="33" t="s">
        <v>227</v>
      </c>
      <c r="F77" s="32" t="s">
        <v>98</v>
      </c>
      <c r="G77" s="37">
        <v>20</v>
      </c>
      <c r="H77" s="36">
        <v>27141.4</v>
      </c>
      <c r="I77" s="153">
        <f t="shared" si="0"/>
        <v>4.9715243065654655E-3</v>
      </c>
      <c r="J77" s="154">
        <f t="shared" si="1"/>
        <v>0.66934941607238507</v>
      </c>
    </row>
    <row r="78" spans="2:10" x14ac:dyDescent="0.25">
      <c r="B78" s="30" t="s">
        <v>539</v>
      </c>
      <c r="C78" s="31" t="s">
        <v>224</v>
      </c>
      <c r="D78" s="32" t="s">
        <v>540</v>
      </c>
      <c r="E78" s="33" t="s">
        <v>541</v>
      </c>
      <c r="F78" s="32" t="s">
        <v>100</v>
      </c>
      <c r="G78" s="37">
        <v>300</v>
      </c>
      <c r="H78" s="36">
        <v>26982</v>
      </c>
      <c r="I78" s="153">
        <f t="shared" ref="I78:I141" si="2">H78/$H$12</f>
        <v>4.9423268084825903E-3</v>
      </c>
      <c r="J78" s="154">
        <f t="shared" si="1"/>
        <v>0.67429174288086768</v>
      </c>
    </row>
    <row r="79" spans="2:10" x14ac:dyDescent="0.25">
      <c r="B79" s="30" t="s">
        <v>313</v>
      </c>
      <c r="C79" s="31" t="s">
        <v>224</v>
      </c>
      <c r="D79" s="32" t="s">
        <v>314</v>
      </c>
      <c r="E79" s="33" t="s">
        <v>315</v>
      </c>
      <c r="F79" s="32" t="s">
        <v>98</v>
      </c>
      <c r="G79" s="37">
        <v>225</v>
      </c>
      <c r="H79" s="36">
        <v>26178.75</v>
      </c>
      <c r="I79" s="153">
        <f t="shared" si="2"/>
        <v>4.7951944977230607E-3</v>
      </c>
      <c r="J79" s="154">
        <f t="shared" ref="J79:J142" si="3">I79+J78</f>
        <v>0.67908693737859072</v>
      </c>
    </row>
    <row r="80" spans="2:10" x14ac:dyDescent="0.25">
      <c r="B80" s="30" t="s">
        <v>431</v>
      </c>
      <c r="C80" s="31" t="s">
        <v>224</v>
      </c>
      <c r="D80" s="32" t="s">
        <v>432</v>
      </c>
      <c r="E80" s="33" t="s">
        <v>433</v>
      </c>
      <c r="F80" s="32" t="s">
        <v>99</v>
      </c>
      <c r="G80" s="37">
        <v>200</v>
      </c>
      <c r="H80" s="36">
        <v>25960</v>
      </c>
      <c r="I80" s="153">
        <f t="shared" si="2"/>
        <v>4.7551257856425786E-3</v>
      </c>
      <c r="J80" s="154">
        <f t="shared" si="3"/>
        <v>0.68384206316423335</v>
      </c>
    </row>
    <row r="81" spans="2:10" x14ac:dyDescent="0.25">
      <c r="B81" s="30" t="s">
        <v>971</v>
      </c>
      <c r="C81" s="31" t="s">
        <v>224</v>
      </c>
      <c r="D81" s="32" t="s">
        <v>972</v>
      </c>
      <c r="E81" s="33" t="s">
        <v>973</v>
      </c>
      <c r="F81" s="32" t="s">
        <v>100</v>
      </c>
      <c r="G81" s="37">
        <v>500</v>
      </c>
      <c r="H81" s="36">
        <v>25530</v>
      </c>
      <c r="I81" s="153">
        <f t="shared" si="2"/>
        <v>4.6763621458958023E-3</v>
      </c>
      <c r="J81" s="154">
        <f t="shared" si="3"/>
        <v>0.68851842531012919</v>
      </c>
    </row>
    <row r="82" spans="2:10" x14ac:dyDescent="0.25">
      <c r="B82" s="30" t="s">
        <v>490</v>
      </c>
      <c r="C82" s="31" t="s">
        <v>224</v>
      </c>
      <c r="D82" s="32" t="s">
        <v>491</v>
      </c>
      <c r="E82" s="33" t="s">
        <v>492</v>
      </c>
      <c r="F82" s="32" t="s">
        <v>100</v>
      </c>
      <c r="G82" s="37">
        <v>24</v>
      </c>
      <c r="H82" s="36">
        <v>25240.080000000002</v>
      </c>
      <c r="I82" s="153">
        <f t="shared" si="2"/>
        <v>4.6232571355809531E-3</v>
      </c>
      <c r="J82" s="154">
        <f t="shared" si="3"/>
        <v>0.69314168244571017</v>
      </c>
    </row>
    <row r="83" spans="2:10" x14ac:dyDescent="0.25">
      <c r="B83" s="30" t="s">
        <v>316</v>
      </c>
      <c r="C83" s="31" t="s">
        <v>224</v>
      </c>
      <c r="D83" s="32" t="s">
        <v>317</v>
      </c>
      <c r="E83" s="33" t="s">
        <v>318</v>
      </c>
      <c r="F83" s="32" t="s">
        <v>98</v>
      </c>
      <c r="G83" s="37">
        <v>50</v>
      </c>
      <c r="H83" s="36">
        <v>25210</v>
      </c>
      <c r="I83" s="153">
        <f t="shared" si="2"/>
        <v>4.6177473442237825E-3</v>
      </c>
      <c r="J83" s="154">
        <f t="shared" si="3"/>
        <v>0.69775942978993399</v>
      </c>
    </row>
    <row r="84" spans="2:10" x14ac:dyDescent="0.25">
      <c r="B84" s="30" t="s">
        <v>777</v>
      </c>
      <c r="C84" s="31" t="s">
        <v>224</v>
      </c>
      <c r="D84" s="32" t="s">
        <v>778</v>
      </c>
      <c r="E84" s="33" t="s">
        <v>779</v>
      </c>
      <c r="F84" s="32" t="s">
        <v>99</v>
      </c>
      <c r="G84" s="37">
        <v>250</v>
      </c>
      <c r="H84" s="36">
        <v>24930</v>
      </c>
      <c r="I84" s="153">
        <f t="shared" si="2"/>
        <v>4.5664593927607659E-3</v>
      </c>
      <c r="J84" s="154">
        <f t="shared" si="3"/>
        <v>0.70232588918269478</v>
      </c>
    </row>
    <row r="85" spans="2:10" x14ac:dyDescent="0.25">
      <c r="B85" s="30" t="s">
        <v>542</v>
      </c>
      <c r="C85" s="31" t="s">
        <v>224</v>
      </c>
      <c r="D85" s="32" t="s">
        <v>543</v>
      </c>
      <c r="E85" s="33" t="s">
        <v>544</v>
      </c>
      <c r="F85" s="32" t="s">
        <v>100</v>
      </c>
      <c r="G85" s="37">
        <v>300</v>
      </c>
      <c r="H85" s="36">
        <v>24750</v>
      </c>
      <c r="I85" s="153">
        <f t="shared" si="2"/>
        <v>4.5334885668202552E-3</v>
      </c>
      <c r="J85" s="154">
        <f t="shared" si="3"/>
        <v>0.70685937774951502</v>
      </c>
    </row>
    <row r="86" spans="2:10" x14ac:dyDescent="0.25">
      <c r="B86" s="30" t="s">
        <v>440</v>
      </c>
      <c r="C86" s="31" t="s">
        <v>224</v>
      </c>
      <c r="D86" s="32" t="s">
        <v>441</v>
      </c>
      <c r="E86" s="33" t="s">
        <v>442</v>
      </c>
      <c r="F86" s="32" t="s">
        <v>99</v>
      </c>
      <c r="G86" s="37">
        <v>1000</v>
      </c>
      <c r="H86" s="36">
        <v>24530</v>
      </c>
      <c r="I86" s="153">
        <f t="shared" si="2"/>
        <v>4.4931908906707414E-3</v>
      </c>
      <c r="J86" s="154">
        <f t="shared" si="3"/>
        <v>0.71135256864018581</v>
      </c>
    </row>
    <row r="87" spans="2:10" x14ac:dyDescent="0.25">
      <c r="B87" s="30" t="s">
        <v>753</v>
      </c>
      <c r="C87" s="31" t="s">
        <v>224</v>
      </c>
      <c r="D87" s="32" t="s">
        <v>754</v>
      </c>
      <c r="E87" s="33" t="s">
        <v>755</v>
      </c>
      <c r="F87" s="32" t="s">
        <v>97</v>
      </c>
      <c r="G87" s="37">
        <v>500</v>
      </c>
      <c r="H87" s="36">
        <v>23990</v>
      </c>
      <c r="I87" s="153">
        <f t="shared" si="2"/>
        <v>4.3942784128492085E-3</v>
      </c>
      <c r="J87" s="154">
        <f t="shared" si="3"/>
        <v>0.71574684705303504</v>
      </c>
    </row>
    <row r="88" spans="2:10" x14ac:dyDescent="0.25">
      <c r="B88" s="30" t="s">
        <v>487</v>
      </c>
      <c r="C88" s="31" t="s">
        <v>224</v>
      </c>
      <c r="D88" s="32" t="s">
        <v>488</v>
      </c>
      <c r="E88" s="33" t="s">
        <v>489</v>
      </c>
      <c r="F88" s="32" t="s">
        <v>100</v>
      </c>
      <c r="G88" s="37">
        <v>24</v>
      </c>
      <c r="H88" s="36">
        <v>23979.84</v>
      </c>
      <c r="I88" s="153">
        <f t="shared" si="2"/>
        <v>4.3924173928961219E-3</v>
      </c>
      <c r="J88" s="154">
        <f t="shared" si="3"/>
        <v>0.72013926444593113</v>
      </c>
    </row>
    <row r="89" spans="2:10" x14ac:dyDescent="0.25">
      <c r="B89" s="30" t="s">
        <v>649</v>
      </c>
      <c r="C89" s="31" t="s">
        <v>224</v>
      </c>
      <c r="D89" s="32" t="s">
        <v>650</v>
      </c>
      <c r="E89" s="33" t="s">
        <v>651</v>
      </c>
      <c r="F89" s="32" t="s">
        <v>97</v>
      </c>
      <c r="G89" s="37">
        <v>10</v>
      </c>
      <c r="H89" s="36">
        <v>23909.9</v>
      </c>
      <c r="I89" s="153">
        <f t="shared" si="2"/>
        <v>4.3796063953056817E-3</v>
      </c>
      <c r="J89" s="154">
        <f t="shared" si="3"/>
        <v>0.72451887084123678</v>
      </c>
    </row>
    <row r="90" spans="2:10" x14ac:dyDescent="0.25">
      <c r="B90" s="30" t="s">
        <v>917</v>
      </c>
      <c r="C90" s="31" t="s">
        <v>224</v>
      </c>
      <c r="D90" s="32" t="s">
        <v>918</v>
      </c>
      <c r="E90" s="33" t="s">
        <v>919</v>
      </c>
      <c r="F90" s="32" t="s">
        <v>97</v>
      </c>
      <c r="G90" s="37">
        <v>20</v>
      </c>
      <c r="H90" s="36">
        <v>23704.2</v>
      </c>
      <c r="I90" s="153">
        <f t="shared" si="2"/>
        <v>4.3419280681058865E-3</v>
      </c>
      <c r="J90" s="154">
        <f t="shared" si="3"/>
        <v>0.72886079890934263</v>
      </c>
    </row>
    <row r="91" spans="2:10" x14ac:dyDescent="0.25">
      <c r="B91" s="30" t="s">
        <v>527</v>
      </c>
      <c r="C91" s="31" t="s">
        <v>224</v>
      </c>
      <c r="D91" s="32" t="s">
        <v>528</v>
      </c>
      <c r="E91" s="33" t="s">
        <v>529</v>
      </c>
      <c r="F91" s="32" t="s">
        <v>98</v>
      </c>
      <c r="G91" s="37">
        <v>30</v>
      </c>
      <c r="H91" s="36">
        <v>23613.9</v>
      </c>
      <c r="I91" s="153">
        <f t="shared" si="2"/>
        <v>4.3253877037590632E-3</v>
      </c>
      <c r="J91" s="154">
        <f t="shared" si="3"/>
        <v>0.73318618661310164</v>
      </c>
    </row>
    <row r="92" spans="2:10" ht="26.4" x14ac:dyDescent="0.25">
      <c r="B92" s="30" t="s">
        <v>112</v>
      </c>
      <c r="C92" s="31" t="s">
        <v>127</v>
      </c>
      <c r="D92" s="32" t="s">
        <v>237</v>
      </c>
      <c r="E92" s="33" t="s">
        <v>238</v>
      </c>
      <c r="F92" s="32" t="s">
        <v>98</v>
      </c>
      <c r="G92" s="37">
        <v>4.5</v>
      </c>
      <c r="H92" s="36">
        <v>23589.09</v>
      </c>
      <c r="I92" s="153">
        <f t="shared" si="2"/>
        <v>4.3208432249169293E-3</v>
      </c>
      <c r="J92" s="154">
        <f t="shared" si="3"/>
        <v>0.73750702983801852</v>
      </c>
    </row>
    <row r="93" spans="2:10" x14ac:dyDescent="0.25">
      <c r="B93" s="30" t="s">
        <v>881</v>
      </c>
      <c r="C93" s="31" t="s">
        <v>224</v>
      </c>
      <c r="D93" s="32" t="s">
        <v>882</v>
      </c>
      <c r="E93" s="33" t="s">
        <v>883</v>
      </c>
      <c r="F93" s="32" t="s">
        <v>99</v>
      </c>
      <c r="G93" s="37">
        <v>100</v>
      </c>
      <c r="H93" s="36">
        <v>23271</v>
      </c>
      <c r="I93" s="153">
        <f t="shared" si="2"/>
        <v>4.2625782803423903E-3</v>
      </c>
      <c r="J93" s="154">
        <f t="shared" si="3"/>
        <v>0.7417696081183609</v>
      </c>
    </row>
    <row r="94" spans="2:10" x14ac:dyDescent="0.25">
      <c r="B94" s="30" t="s">
        <v>353</v>
      </c>
      <c r="C94" s="31" t="s">
        <v>224</v>
      </c>
      <c r="D94" s="32" t="s">
        <v>354</v>
      </c>
      <c r="E94" s="33" t="s">
        <v>355</v>
      </c>
      <c r="F94" s="32" t="s">
        <v>100</v>
      </c>
      <c r="G94" s="37">
        <v>1000</v>
      </c>
      <c r="H94" s="36">
        <v>23200</v>
      </c>
      <c r="I94" s="153">
        <f t="shared" si="2"/>
        <v>4.2495731212214109E-3</v>
      </c>
      <c r="J94" s="154">
        <f t="shared" si="3"/>
        <v>0.74601918123958233</v>
      </c>
    </row>
    <row r="95" spans="2:10" x14ac:dyDescent="0.25">
      <c r="B95" s="30" t="s">
        <v>792</v>
      </c>
      <c r="C95" s="31" t="s">
        <v>224</v>
      </c>
      <c r="D95" s="32" t="s">
        <v>793</v>
      </c>
      <c r="E95" s="33" t="s">
        <v>794</v>
      </c>
      <c r="F95" s="32" t="s">
        <v>97</v>
      </c>
      <c r="G95" s="37">
        <v>4</v>
      </c>
      <c r="H95" s="36">
        <v>22766.6</v>
      </c>
      <c r="I95" s="153">
        <f t="shared" si="2"/>
        <v>4.1701866992068688E-3</v>
      </c>
      <c r="J95" s="154">
        <f t="shared" si="3"/>
        <v>0.75018936793878921</v>
      </c>
    </row>
    <row r="96" spans="2:10" x14ac:dyDescent="0.25">
      <c r="B96" s="30" t="s">
        <v>564</v>
      </c>
      <c r="C96" s="31" t="s">
        <v>224</v>
      </c>
      <c r="D96" s="32" t="s">
        <v>565</v>
      </c>
      <c r="E96" s="33" t="s">
        <v>566</v>
      </c>
      <c r="F96" s="32" t="s">
        <v>100</v>
      </c>
      <c r="G96" s="37">
        <v>400</v>
      </c>
      <c r="H96" s="36">
        <v>22432</v>
      </c>
      <c r="I96" s="153">
        <f t="shared" si="2"/>
        <v>4.1088975972085641E-3</v>
      </c>
      <c r="J96" s="154">
        <f t="shared" si="3"/>
        <v>0.75429826553599777</v>
      </c>
    </row>
    <row r="97" spans="2:10" x14ac:dyDescent="0.25">
      <c r="B97" s="30" t="s">
        <v>584</v>
      </c>
      <c r="C97" s="31" t="s">
        <v>224</v>
      </c>
      <c r="D97" s="32" t="s">
        <v>585</v>
      </c>
      <c r="E97" s="33" t="s">
        <v>586</v>
      </c>
      <c r="F97" s="32" t="s">
        <v>100</v>
      </c>
      <c r="G97" s="37">
        <v>200</v>
      </c>
      <c r="H97" s="36">
        <v>22378</v>
      </c>
      <c r="I97" s="153">
        <f t="shared" si="2"/>
        <v>4.0990063494264111E-3</v>
      </c>
      <c r="J97" s="154">
        <f t="shared" si="3"/>
        <v>0.75839727188542416</v>
      </c>
    </row>
    <row r="98" spans="2:10" x14ac:dyDescent="0.25">
      <c r="B98" s="30" t="s">
        <v>393</v>
      </c>
      <c r="C98" s="31" t="s">
        <v>224</v>
      </c>
      <c r="D98" s="32" t="s">
        <v>394</v>
      </c>
      <c r="E98" s="33" t="s">
        <v>395</v>
      </c>
      <c r="F98" s="32" t="s">
        <v>100</v>
      </c>
      <c r="G98" s="37">
        <v>150</v>
      </c>
      <c r="H98" s="36">
        <v>22275</v>
      </c>
      <c r="I98" s="153">
        <f t="shared" si="2"/>
        <v>4.0801397101382295E-3</v>
      </c>
      <c r="J98" s="154">
        <f t="shared" si="3"/>
        <v>0.76247741159556237</v>
      </c>
    </row>
    <row r="99" spans="2:10" x14ac:dyDescent="0.25">
      <c r="B99" s="30" t="s">
        <v>813</v>
      </c>
      <c r="C99" s="31" t="s">
        <v>224</v>
      </c>
      <c r="D99" s="32" t="s">
        <v>814</v>
      </c>
      <c r="E99" s="33" t="s">
        <v>815</v>
      </c>
      <c r="F99" s="32" t="s">
        <v>343</v>
      </c>
      <c r="G99" s="37">
        <v>50</v>
      </c>
      <c r="H99" s="36">
        <v>21842</v>
      </c>
      <c r="I99" s="153">
        <f t="shared" si="2"/>
        <v>4.0008265566257783E-3</v>
      </c>
      <c r="J99" s="154">
        <f t="shared" si="3"/>
        <v>0.76647823815218818</v>
      </c>
    </row>
    <row r="100" spans="2:10" x14ac:dyDescent="0.25">
      <c r="B100" s="30" t="s">
        <v>437</v>
      </c>
      <c r="C100" s="31" t="s">
        <v>224</v>
      </c>
      <c r="D100" s="32" t="s">
        <v>438</v>
      </c>
      <c r="E100" s="33" t="s">
        <v>439</v>
      </c>
      <c r="F100" s="32" t="s">
        <v>99</v>
      </c>
      <c r="G100" s="37">
        <v>250</v>
      </c>
      <c r="H100" s="36">
        <v>21372.5</v>
      </c>
      <c r="I100" s="153">
        <f t="shared" si="2"/>
        <v>3.9148276522976118E-3</v>
      </c>
      <c r="J100" s="154">
        <f t="shared" si="3"/>
        <v>0.77039306580448574</v>
      </c>
    </row>
    <row r="101" spans="2:10" x14ac:dyDescent="0.25">
      <c r="B101" s="30" t="s">
        <v>129</v>
      </c>
      <c r="C101" s="31" t="s">
        <v>127</v>
      </c>
      <c r="D101" s="32" t="s">
        <v>255</v>
      </c>
      <c r="E101" s="33" t="s">
        <v>256</v>
      </c>
      <c r="F101" s="32" t="s">
        <v>98</v>
      </c>
      <c r="G101" s="37">
        <v>4.5</v>
      </c>
      <c r="H101" s="36">
        <v>20842.38</v>
      </c>
      <c r="I101" s="153">
        <f t="shared" si="2"/>
        <v>3.817724906477703E-3</v>
      </c>
      <c r="J101" s="154">
        <f t="shared" si="3"/>
        <v>0.77421079071096344</v>
      </c>
    </row>
    <row r="102" spans="2:10" x14ac:dyDescent="0.25">
      <c r="B102" s="30" t="s">
        <v>893</v>
      </c>
      <c r="C102" s="31" t="s">
        <v>224</v>
      </c>
      <c r="D102" s="32" t="s">
        <v>894</v>
      </c>
      <c r="E102" s="33" t="s">
        <v>895</v>
      </c>
      <c r="F102" s="32" t="s">
        <v>97</v>
      </c>
      <c r="G102" s="37">
        <v>10</v>
      </c>
      <c r="H102" s="36">
        <v>20664.2</v>
      </c>
      <c r="I102" s="153">
        <f t="shared" si="2"/>
        <v>3.7850874522217014E-3</v>
      </c>
      <c r="J102" s="154">
        <f t="shared" si="3"/>
        <v>0.77799587816318516</v>
      </c>
    </row>
    <row r="103" spans="2:10" x14ac:dyDescent="0.25">
      <c r="B103" s="30" t="s">
        <v>443</v>
      </c>
      <c r="C103" s="31" t="s">
        <v>224</v>
      </c>
      <c r="D103" s="32" t="s">
        <v>444</v>
      </c>
      <c r="E103" s="33" t="s">
        <v>445</v>
      </c>
      <c r="F103" s="32" t="s">
        <v>99</v>
      </c>
      <c r="G103" s="37">
        <v>250</v>
      </c>
      <c r="H103" s="36">
        <v>20305</v>
      </c>
      <c r="I103" s="153">
        <f t="shared" si="2"/>
        <v>3.7192923373448594E-3</v>
      </c>
      <c r="J103" s="154">
        <f t="shared" si="3"/>
        <v>0.78171517050053008</v>
      </c>
    </row>
    <row r="104" spans="2:10" x14ac:dyDescent="0.25">
      <c r="B104" s="30" t="s">
        <v>773</v>
      </c>
      <c r="C104" s="31" t="s">
        <v>771</v>
      </c>
      <c r="D104" s="32" t="s">
        <v>226</v>
      </c>
      <c r="E104" s="33" t="s">
        <v>774</v>
      </c>
      <c r="F104" s="32" t="s">
        <v>97</v>
      </c>
      <c r="G104" s="37">
        <v>200</v>
      </c>
      <c r="H104" s="36">
        <v>20038</v>
      </c>
      <c r="I104" s="153">
        <f t="shared" si="2"/>
        <v>3.6703856121997683E-3</v>
      </c>
      <c r="J104" s="154">
        <f t="shared" si="3"/>
        <v>0.78538555611272987</v>
      </c>
    </row>
    <row r="105" spans="2:10" x14ac:dyDescent="0.25">
      <c r="B105" s="30" t="s">
        <v>536</v>
      </c>
      <c r="C105" s="31" t="s">
        <v>224</v>
      </c>
      <c r="D105" s="32" t="s">
        <v>537</v>
      </c>
      <c r="E105" s="33" t="s">
        <v>538</v>
      </c>
      <c r="F105" s="32" t="s">
        <v>100</v>
      </c>
      <c r="G105" s="37">
        <v>300</v>
      </c>
      <c r="H105" s="36">
        <v>19989</v>
      </c>
      <c r="I105" s="153">
        <f t="shared" si="2"/>
        <v>3.6614102206937406E-3</v>
      </c>
      <c r="J105" s="154">
        <f t="shared" si="3"/>
        <v>0.78904696633342364</v>
      </c>
    </row>
    <row r="106" spans="2:10" x14ac:dyDescent="0.25">
      <c r="B106" s="30" t="s">
        <v>607</v>
      </c>
      <c r="C106" s="31" t="s">
        <v>224</v>
      </c>
      <c r="D106" s="32" t="s">
        <v>608</v>
      </c>
      <c r="E106" s="33" t="s">
        <v>609</v>
      </c>
      <c r="F106" s="32" t="s">
        <v>100</v>
      </c>
      <c r="G106" s="37">
        <v>400</v>
      </c>
      <c r="H106" s="36">
        <v>19852</v>
      </c>
      <c r="I106" s="153">
        <f t="shared" si="2"/>
        <v>3.6363157587279071E-3</v>
      </c>
      <c r="J106" s="154">
        <f t="shared" si="3"/>
        <v>0.79268328209215155</v>
      </c>
    </row>
    <row r="107" spans="2:10" x14ac:dyDescent="0.25">
      <c r="B107" s="30" t="s">
        <v>744</v>
      </c>
      <c r="C107" s="31" t="s">
        <v>224</v>
      </c>
      <c r="D107" s="32" t="s">
        <v>745</v>
      </c>
      <c r="E107" s="33" t="s">
        <v>746</v>
      </c>
      <c r="F107" s="32" t="s">
        <v>97</v>
      </c>
      <c r="G107" s="37">
        <v>500</v>
      </c>
      <c r="H107" s="36">
        <v>19555</v>
      </c>
      <c r="I107" s="153">
        <f t="shared" si="2"/>
        <v>3.5819138959260642E-3</v>
      </c>
      <c r="J107" s="154">
        <f t="shared" si="3"/>
        <v>0.79626519598807766</v>
      </c>
    </row>
    <row r="108" spans="2:10" x14ac:dyDescent="0.25">
      <c r="B108" s="30" t="s">
        <v>302</v>
      </c>
      <c r="C108" s="31" t="s">
        <v>224</v>
      </c>
      <c r="D108" s="32" t="s">
        <v>303</v>
      </c>
      <c r="E108" s="33" t="s">
        <v>304</v>
      </c>
      <c r="F108" s="32" t="s">
        <v>100</v>
      </c>
      <c r="G108" s="37">
        <v>90</v>
      </c>
      <c r="H108" s="36">
        <v>19245.599999999999</v>
      </c>
      <c r="I108" s="153">
        <f t="shared" si="2"/>
        <v>3.5252407095594301E-3</v>
      </c>
      <c r="J108" s="154">
        <f t="shared" si="3"/>
        <v>0.79979043669763705</v>
      </c>
    </row>
    <row r="109" spans="2:10" x14ac:dyDescent="0.25">
      <c r="B109" s="30" t="s">
        <v>502</v>
      </c>
      <c r="C109" s="31" t="s">
        <v>224</v>
      </c>
      <c r="D109" s="32" t="s">
        <v>503</v>
      </c>
      <c r="E109" s="33" t="s">
        <v>504</v>
      </c>
      <c r="F109" s="32" t="s">
        <v>100</v>
      </c>
      <c r="G109" s="37">
        <v>20</v>
      </c>
      <c r="H109" s="36">
        <v>19110.8</v>
      </c>
      <c r="I109" s="153">
        <f t="shared" si="2"/>
        <v>3.5005492243550917E-3</v>
      </c>
      <c r="J109" s="154">
        <f t="shared" si="3"/>
        <v>0.80329098592199211</v>
      </c>
    </row>
    <row r="110" spans="2:10" x14ac:dyDescent="0.25">
      <c r="B110" s="30" t="s">
        <v>576</v>
      </c>
      <c r="C110" s="31" t="s">
        <v>224</v>
      </c>
      <c r="D110" s="32" t="s">
        <v>577</v>
      </c>
      <c r="E110" s="33" t="s">
        <v>578</v>
      </c>
      <c r="F110" s="32" t="s">
        <v>100</v>
      </c>
      <c r="G110" s="37">
        <v>50</v>
      </c>
      <c r="H110" s="36">
        <v>19110.5</v>
      </c>
      <c r="I110" s="153">
        <f t="shared" si="2"/>
        <v>3.5004942729785246E-3</v>
      </c>
      <c r="J110" s="154">
        <f t="shared" si="3"/>
        <v>0.8067914801949706</v>
      </c>
    </row>
    <row r="111" spans="2:10" ht="26.4" x14ac:dyDescent="0.25">
      <c r="B111" s="30" t="s">
        <v>134</v>
      </c>
      <c r="C111" s="31" t="s">
        <v>224</v>
      </c>
      <c r="D111" s="32" t="s">
        <v>382</v>
      </c>
      <c r="E111" s="33" t="s">
        <v>383</v>
      </c>
      <c r="F111" s="32" t="s">
        <v>100</v>
      </c>
      <c r="G111" s="37">
        <v>125</v>
      </c>
      <c r="H111" s="36">
        <v>18667.5</v>
      </c>
      <c r="I111" s="153">
        <f t="shared" si="2"/>
        <v>3.4193494069138224E-3</v>
      </c>
      <c r="J111" s="154">
        <f t="shared" si="3"/>
        <v>0.8102108296018844</v>
      </c>
    </row>
    <row r="112" spans="2:10" x14ac:dyDescent="0.25">
      <c r="B112" s="30" t="s">
        <v>601</v>
      </c>
      <c r="C112" s="31" t="s">
        <v>224</v>
      </c>
      <c r="D112" s="32" t="s">
        <v>602</v>
      </c>
      <c r="E112" s="33" t="s">
        <v>603</v>
      </c>
      <c r="F112" s="32" t="s">
        <v>100</v>
      </c>
      <c r="G112" s="37">
        <v>400</v>
      </c>
      <c r="H112" s="36">
        <v>18620</v>
      </c>
      <c r="I112" s="153">
        <f t="shared" si="2"/>
        <v>3.4106487722906321E-3</v>
      </c>
      <c r="J112" s="154">
        <f t="shared" si="3"/>
        <v>0.81362147837417498</v>
      </c>
    </row>
    <row r="113" spans="2:10" x14ac:dyDescent="0.25">
      <c r="B113" s="30" t="s">
        <v>496</v>
      </c>
      <c r="C113" s="31" t="s">
        <v>224</v>
      </c>
      <c r="D113" s="32" t="s">
        <v>497</v>
      </c>
      <c r="E113" s="33" t="s">
        <v>498</v>
      </c>
      <c r="F113" s="32" t="s">
        <v>100</v>
      </c>
      <c r="G113" s="37">
        <v>50</v>
      </c>
      <c r="H113" s="36">
        <v>18498</v>
      </c>
      <c r="I113" s="153">
        <f t="shared" si="2"/>
        <v>3.3883018791531746E-3</v>
      </c>
      <c r="J113" s="154">
        <f t="shared" si="3"/>
        <v>0.81700978025332816</v>
      </c>
    </row>
    <row r="114" spans="2:10" x14ac:dyDescent="0.25">
      <c r="B114" s="30" t="s">
        <v>666</v>
      </c>
      <c r="C114" s="31" t="s">
        <v>224</v>
      </c>
      <c r="D114" s="32" t="s">
        <v>667</v>
      </c>
      <c r="E114" s="33" t="s">
        <v>668</v>
      </c>
      <c r="F114" s="32" t="s">
        <v>97</v>
      </c>
      <c r="G114" s="37">
        <v>50</v>
      </c>
      <c r="H114" s="36">
        <v>18466.5</v>
      </c>
      <c r="I114" s="153">
        <f t="shared" si="2"/>
        <v>3.3825319846135854E-3</v>
      </c>
      <c r="J114" s="154">
        <f t="shared" si="3"/>
        <v>0.82039231223794173</v>
      </c>
    </row>
    <row r="115" spans="2:10" ht="26.4" x14ac:dyDescent="0.25">
      <c r="B115" s="30" t="s">
        <v>953</v>
      </c>
      <c r="C115" s="31" t="s">
        <v>127</v>
      </c>
      <c r="D115" s="32" t="s">
        <v>270</v>
      </c>
      <c r="E115" s="33" t="s">
        <v>271</v>
      </c>
      <c r="F115" s="32" t="s">
        <v>99</v>
      </c>
      <c r="G115" s="37">
        <v>20</v>
      </c>
      <c r="H115" s="36">
        <v>18449.8</v>
      </c>
      <c r="I115" s="153">
        <f t="shared" si="2"/>
        <v>3.3794730246513266E-3</v>
      </c>
      <c r="J115" s="154">
        <f t="shared" si="3"/>
        <v>0.82377178526259309</v>
      </c>
    </row>
    <row r="116" spans="2:10" x14ac:dyDescent="0.25">
      <c r="B116" s="30" t="s">
        <v>959</v>
      </c>
      <c r="C116" s="31" t="s">
        <v>224</v>
      </c>
      <c r="D116" s="32" t="s">
        <v>960</v>
      </c>
      <c r="E116" s="33" t="s">
        <v>961</v>
      </c>
      <c r="F116" s="32" t="s">
        <v>97</v>
      </c>
      <c r="G116" s="37">
        <v>10</v>
      </c>
      <c r="H116" s="36">
        <v>18389.400000000001</v>
      </c>
      <c r="I116" s="153">
        <f t="shared" si="2"/>
        <v>3.3684094808357334E-3</v>
      </c>
      <c r="J116" s="154">
        <f t="shared" si="3"/>
        <v>0.82714019474342881</v>
      </c>
    </row>
    <row r="117" spans="2:10" x14ac:dyDescent="0.25">
      <c r="B117" s="30" t="s">
        <v>935</v>
      </c>
      <c r="C117" s="31" t="s">
        <v>224</v>
      </c>
      <c r="D117" s="32" t="s">
        <v>936</v>
      </c>
      <c r="E117" s="33" t="s">
        <v>937</v>
      </c>
      <c r="F117" s="32" t="s">
        <v>97</v>
      </c>
      <c r="G117" s="37">
        <v>20</v>
      </c>
      <c r="H117" s="36">
        <v>18253</v>
      </c>
      <c r="I117" s="153">
        <f t="shared" si="2"/>
        <v>3.3434249216230351E-3</v>
      </c>
      <c r="J117" s="154">
        <f t="shared" si="3"/>
        <v>0.8304836196650518</v>
      </c>
    </row>
    <row r="118" spans="2:10" x14ac:dyDescent="0.25">
      <c r="B118" s="30" t="s">
        <v>396</v>
      </c>
      <c r="C118" s="31" t="s">
        <v>224</v>
      </c>
      <c r="D118" s="32" t="s">
        <v>397</v>
      </c>
      <c r="E118" s="33" t="s">
        <v>398</v>
      </c>
      <c r="F118" s="32" t="s">
        <v>100</v>
      </c>
      <c r="G118" s="37">
        <v>15</v>
      </c>
      <c r="H118" s="36">
        <v>18252.150000000001</v>
      </c>
      <c r="I118" s="153">
        <f t="shared" si="2"/>
        <v>3.3432692260560938E-3</v>
      </c>
      <c r="J118" s="154">
        <f t="shared" si="3"/>
        <v>0.8338268888911079</v>
      </c>
    </row>
    <row r="119" spans="2:10" x14ac:dyDescent="0.25">
      <c r="B119" s="30" t="s">
        <v>132</v>
      </c>
      <c r="C119" s="31" t="s">
        <v>224</v>
      </c>
      <c r="D119" s="32" t="s">
        <v>378</v>
      </c>
      <c r="E119" s="33" t="s">
        <v>379</v>
      </c>
      <c r="F119" s="32" t="s">
        <v>230</v>
      </c>
      <c r="G119" s="37">
        <v>1000</v>
      </c>
      <c r="H119" s="36">
        <v>18150</v>
      </c>
      <c r="I119" s="153">
        <f t="shared" si="2"/>
        <v>3.3245582823348534E-3</v>
      </c>
      <c r="J119" s="154">
        <f t="shared" si="3"/>
        <v>0.8371514471734427</v>
      </c>
    </row>
    <row r="120" spans="2:10" x14ac:dyDescent="0.25">
      <c r="B120" s="30" t="s">
        <v>800</v>
      </c>
      <c r="C120" s="31" t="s">
        <v>224</v>
      </c>
      <c r="D120" s="32" t="s">
        <v>801</v>
      </c>
      <c r="E120" s="33" t="s">
        <v>802</v>
      </c>
      <c r="F120" s="32" t="s">
        <v>343</v>
      </c>
      <c r="G120" s="37">
        <v>20</v>
      </c>
      <c r="H120" s="36">
        <v>18007.8</v>
      </c>
      <c r="I120" s="153">
        <f t="shared" si="2"/>
        <v>3.2985113298418496E-3</v>
      </c>
      <c r="J120" s="154">
        <f t="shared" si="3"/>
        <v>0.84044995850328452</v>
      </c>
    </row>
    <row r="121" spans="2:10" x14ac:dyDescent="0.25">
      <c r="B121" s="30" t="s">
        <v>452</v>
      </c>
      <c r="C121" s="31" t="s">
        <v>224</v>
      </c>
      <c r="D121" s="32" t="s">
        <v>453</v>
      </c>
      <c r="E121" s="33" t="s">
        <v>454</v>
      </c>
      <c r="F121" s="32" t="s">
        <v>100</v>
      </c>
      <c r="G121" s="37">
        <v>250</v>
      </c>
      <c r="H121" s="36">
        <v>17957.5</v>
      </c>
      <c r="I121" s="153">
        <f t="shared" si="2"/>
        <v>3.2892978157040295E-3</v>
      </c>
      <c r="J121" s="154">
        <f t="shared" si="3"/>
        <v>0.84373925631898861</v>
      </c>
    </row>
    <row r="122" spans="2:10" x14ac:dyDescent="0.25">
      <c r="B122" s="30" t="s">
        <v>803</v>
      </c>
      <c r="C122" s="31" t="s">
        <v>224</v>
      </c>
      <c r="D122" s="32" t="s">
        <v>804</v>
      </c>
      <c r="E122" s="33" t="s">
        <v>805</v>
      </c>
      <c r="F122" s="32" t="s">
        <v>343</v>
      </c>
      <c r="G122" s="37">
        <v>20</v>
      </c>
      <c r="H122" s="36">
        <v>17619.400000000001</v>
      </c>
      <c r="I122" s="153">
        <f t="shared" si="2"/>
        <v>3.2273676143124365E-3</v>
      </c>
      <c r="J122" s="154">
        <f t="shared" si="3"/>
        <v>0.84696662393330102</v>
      </c>
    </row>
    <row r="123" spans="2:10" x14ac:dyDescent="0.25">
      <c r="B123" s="30" t="s">
        <v>780</v>
      </c>
      <c r="C123" s="31" t="s">
        <v>224</v>
      </c>
      <c r="D123" s="32" t="s">
        <v>781</v>
      </c>
      <c r="E123" s="33" t="s">
        <v>782</v>
      </c>
      <c r="F123" s="32" t="s">
        <v>99</v>
      </c>
      <c r="G123" s="37">
        <v>100</v>
      </c>
      <c r="H123" s="36">
        <v>17488</v>
      </c>
      <c r="I123" s="153">
        <f t="shared" si="2"/>
        <v>3.2032989113758635E-3</v>
      </c>
      <c r="J123" s="154">
        <f t="shared" si="3"/>
        <v>0.85016992284467685</v>
      </c>
    </row>
    <row r="124" spans="2:10" x14ac:dyDescent="0.25">
      <c r="B124" s="30" t="s">
        <v>493</v>
      </c>
      <c r="C124" s="31" t="s">
        <v>224</v>
      </c>
      <c r="D124" s="32" t="s">
        <v>494</v>
      </c>
      <c r="E124" s="33" t="s">
        <v>495</v>
      </c>
      <c r="F124" s="32" t="s">
        <v>100</v>
      </c>
      <c r="G124" s="37">
        <v>20</v>
      </c>
      <c r="H124" s="36">
        <v>17485.2</v>
      </c>
      <c r="I124" s="153">
        <f t="shared" si="2"/>
        <v>3.2027860318612333E-3</v>
      </c>
      <c r="J124" s="154">
        <f t="shared" si="3"/>
        <v>0.85337270887653804</v>
      </c>
    </row>
    <row r="125" spans="2:10" x14ac:dyDescent="0.25">
      <c r="B125" s="30" t="s">
        <v>938</v>
      </c>
      <c r="C125" s="31" t="s">
        <v>224</v>
      </c>
      <c r="D125" s="32" t="s">
        <v>939</v>
      </c>
      <c r="E125" s="33" t="s">
        <v>940</v>
      </c>
      <c r="F125" s="32" t="s">
        <v>97</v>
      </c>
      <c r="G125" s="37">
        <v>50</v>
      </c>
      <c r="H125" s="36">
        <v>17381</v>
      </c>
      <c r="I125" s="153">
        <f t="shared" si="2"/>
        <v>3.1836995870667818E-3</v>
      </c>
      <c r="J125" s="154">
        <f t="shared" si="3"/>
        <v>0.85655640846360481</v>
      </c>
    </row>
    <row r="126" spans="2:10" x14ac:dyDescent="0.25">
      <c r="B126" s="30" t="s">
        <v>553</v>
      </c>
      <c r="C126" s="31" t="s">
        <v>224</v>
      </c>
      <c r="D126" s="32" t="s">
        <v>554</v>
      </c>
      <c r="E126" s="33" t="s">
        <v>555</v>
      </c>
      <c r="F126" s="32" t="s">
        <v>100</v>
      </c>
      <c r="G126" s="37">
        <v>15</v>
      </c>
      <c r="H126" s="36">
        <v>17283.900000000001</v>
      </c>
      <c r="I126" s="153">
        <f t="shared" si="2"/>
        <v>3.1659136581844286E-3</v>
      </c>
      <c r="J126" s="154">
        <f t="shared" si="3"/>
        <v>0.85972232212178923</v>
      </c>
    </row>
    <row r="127" spans="2:10" x14ac:dyDescent="0.25">
      <c r="B127" s="30" t="s">
        <v>770</v>
      </c>
      <c r="C127" s="31" t="s">
        <v>771</v>
      </c>
      <c r="D127" s="32" t="s">
        <v>102</v>
      </c>
      <c r="E127" s="33" t="s">
        <v>772</v>
      </c>
      <c r="F127" s="32" t="s">
        <v>97</v>
      </c>
      <c r="G127" s="37">
        <v>400</v>
      </c>
      <c r="H127" s="36">
        <v>16928</v>
      </c>
      <c r="I127" s="153">
        <f t="shared" si="2"/>
        <v>3.1007230084498295E-3</v>
      </c>
      <c r="J127" s="154">
        <f t="shared" si="3"/>
        <v>0.86282304513023911</v>
      </c>
    </row>
    <row r="128" spans="2:10" x14ac:dyDescent="0.25">
      <c r="B128" s="30" t="s">
        <v>133</v>
      </c>
      <c r="C128" s="31" t="s">
        <v>224</v>
      </c>
      <c r="D128" s="32" t="s">
        <v>380</v>
      </c>
      <c r="E128" s="33" t="s">
        <v>381</v>
      </c>
      <c r="F128" s="32" t="s">
        <v>100</v>
      </c>
      <c r="G128" s="37">
        <v>125</v>
      </c>
      <c r="H128" s="36">
        <v>16918.75</v>
      </c>
      <c r="I128" s="153">
        <f t="shared" si="2"/>
        <v>3.0990286743389976E-3</v>
      </c>
      <c r="J128" s="154">
        <f t="shared" si="3"/>
        <v>0.86592207380457809</v>
      </c>
    </row>
    <row r="129" spans="2:10" x14ac:dyDescent="0.25">
      <c r="B129" s="30" t="s">
        <v>654</v>
      </c>
      <c r="C129" s="31" t="s">
        <v>224</v>
      </c>
      <c r="D129" s="32" t="s">
        <v>655</v>
      </c>
      <c r="E129" s="33" t="s">
        <v>656</v>
      </c>
      <c r="F129" s="32" t="s">
        <v>97</v>
      </c>
      <c r="G129" s="37">
        <v>40</v>
      </c>
      <c r="H129" s="36">
        <v>16500.8</v>
      </c>
      <c r="I129" s="153">
        <f t="shared" si="2"/>
        <v>3.022472248217683E-3</v>
      </c>
      <c r="J129" s="154">
        <f t="shared" si="3"/>
        <v>0.86894454605279581</v>
      </c>
    </row>
    <row r="130" spans="2:10" x14ac:dyDescent="0.25">
      <c r="B130" s="30" t="s">
        <v>789</v>
      </c>
      <c r="C130" s="31" t="s">
        <v>224</v>
      </c>
      <c r="D130" s="32" t="s">
        <v>790</v>
      </c>
      <c r="E130" s="33" t="s">
        <v>791</v>
      </c>
      <c r="F130" s="32" t="s">
        <v>97</v>
      </c>
      <c r="G130" s="37">
        <v>10</v>
      </c>
      <c r="H130" s="36">
        <v>16005.2</v>
      </c>
      <c r="I130" s="153">
        <f t="shared" si="2"/>
        <v>2.9316925741281431E-3</v>
      </c>
      <c r="J130" s="154">
        <f t="shared" si="3"/>
        <v>0.87187623862692398</v>
      </c>
    </row>
    <row r="131" spans="2:10" x14ac:dyDescent="0.25">
      <c r="B131" s="30" t="s">
        <v>726</v>
      </c>
      <c r="C131" s="31" t="s">
        <v>224</v>
      </c>
      <c r="D131" s="32" t="s">
        <v>727</v>
      </c>
      <c r="E131" s="33" t="s">
        <v>728</v>
      </c>
      <c r="F131" s="32" t="s">
        <v>97</v>
      </c>
      <c r="G131" s="37">
        <v>200</v>
      </c>
      <c r="H131" s="36">
        <v>15872</v>
      </c>
      <c r="I131" s="153">
        <f t="shared" si="2"/>
        <v>2.9072941629321651E-3</v>
      </c>
      <c r="J131" s="154">
        <f t="shared" si="3"/>
        <v>0.8747835327898561</v>
      </c>
    </row>
    <row r="132" spans="2:10" x14ac:dyDescent="0.25">
      <c r="B132" s="30" t="s">
        <v>482</v>
      </c>
      <c r="C132" s="31" t="s">
        <v>224</v>
      </c>
      <c r="D132" s="32" t="s">
        <v>483</v>
      </c>
      <c r="E132" s="33" t="s">
        <v>484</v>
      </c>
      <c r="F132" s="32" t="s">
        <v>100</v>
      </c>
      <c r="G132" s="37">
        <v>31.5</v>
      </c>
      <c r="H132" s="36">
        <v>15841.98</v>
      </c>
      <c r="I132" s="153">
        <f t="shared" si="2"/>
        <v>2.9017953618503088E-3</v>
      </c>
      <c r="J132" s="154">
        <f t="shared" si="3"/>
        <v>0.87768532815170641</v>
      </c>
    </row>
    <row r="133" spans="2:10" x14ac:dyDescent="0.25">
      <c r="B133" s="30" t="s">
        <v>212</v>
      </c>
      <c r="C133" s="31" t="s">
        <v>224</v>
      </c>
      <c r="D133" s="32" t="s">
        <v>368</v>
      </c>
      <c r="E133" s="33" t="s">
        <v>369</v>
      </c>
      <c r="F133" s="32" t="s">
        <v>98</v>
      </c>
      <c r="G133" s="37">
        <v>12.5</v>
      </c>
      <c r="H133" s="36">
        <v>15683.75</v>
      </c>
      <c r="I133" s="153">
        <f t="shared" si="2"/>
        <v>2.8728121741360474E-3</v>
      </c>
      <c r="J133" s="154">
        <f t="shared" si="3"/>
        <v>0.88055814032584245</v>
      </c>
    </row>
    <row r="134" spans="2:10" x14ac:dyDescent="0.25">
      <c r="B134" s="30" t="s">
        <v>473</v>
      </c>
      <c r="C134" s="31" t="s">
        <v>224</v>
      </c>
      <c r="D134" s="32" t="s">
        <v>474</v>
      </c>
      <c r="E134" s="33" t="s">
        <v>475</v>
      </c>
      <c r="F134" s="32" t="s">
        <v>100</v>
      </c>
      <c r="G134" s="37">
        <v>25</v>
      </c>
      <c r="H134" s="36">
        <v>15393.25</v>
      </c>
      <c r="I134" s="153">
        <f t="shared" si="2"/>
        <v>2.8196009244931671E-3</v>
      </c>
      <c r="J134" s="154">
        <f t="shared" si="3"/>
        <v>0.88337774125033564</v>
      </c>
    </row>
    <row r="135" spans="2:10" x14ac:dyDescent="0.25">
      <c r="B135" s="30" t="s">
        <v>434</v>
      </c>
      <c r="C135" s="31" t="s">
        <v>224</v>
      </c>
      <c r="D135" s="32" t="s">
        <v>435</v>
      </c>
      <c r="E135" s="33" t="s">
        <v>436</v>
      </c>
      <c r="F135" s="32" t="s">
        <v>99</v>
      </c>
      <c r="G135" s="37">
        <v>500</v>
      </c>
      <c r="H135" s="36">
        <v>15370</v>
      </c>
      <c r="I135" s="153">
        <f t="shared" si="2"/>
        <v>2.8153421928091846E-3</v>
      </c>
      <c r="J135" s="154">
        <f t="shared" si="3"/>
        <v>0.88619308344314485</v>
      </c>
    </row>
    <row r="136" spans="2:10" x14ac:dyDescent="0.25">
      <c r="B136" s="30" t="s">
        <v>974</v>
      </c>
      <c r="C136" s="31" t="s">
        <v>224</v>
      </c>
      <c r="D136" s="32" t="s">
        <v>975</v>
      </c>
      <c r="E136" s="33" t="s">
        <v>976</v>
      </c>
      <c r="F136" s="32" t="s">
        <v>98</v>
      </c>
      <c r="G136" s="37">
        <v>10</v>
      </c>
      <c r="H136" s="36">
        <v>15346.2</v>
      </c>
      <c r="I136" s="153">
        <f t="shared" si="2"/>
        <v>2.8109827169348284E-3</v>
      </c>
      <c r="J136" s="154">
        <f t="shared" si="3"/>
        <v>0.88900406616007965</v>
      </c>
    </row>
    <row r="137" spans="2:10" x14ac:dyDescent="0.25">
      <c r="B137" s="30" t="s">
        <v>547</v>
      </c>
      <c r="C137" s="31" t="s">
        <v>224</v>
      </c>
      <c r="D137" s="32" t="s">
        <v>548</v>
      </c>
      <c r="E137" s="33" t="s">
        <v>549</v>
      </c>
      <c r="F137" s="32" t="s">
        <v>99</v>
      </c>
      <c r="G137" s="37">
        <v>400</v>
      </c>
      <c r="H137" s="36">
        <v>15088</v>
      </c>
      <c r="I137" s="153">
        <f t="shared" si="2"/>
        <v>2.7636878988357176E-3</v>
      </c>
      <c r="J137" s="154">
        <f t="shared" si="3"/>
        <v>0.8917677540589154</v>
      </c>
    </row>
    <row r="138" spans="2:10" x14ac:dyDescent="0.25">
      <c r="B138" s="30" t="s">
        <v>420</v>
      </c>
      <c r="C138" s="31" t="s">
        <v>224</v>
      </c>
      <c r="D138" s="32" t="s">
        <v>421</v>
      </c>
      <c r="E138" s="33" t="s">
        <v>422</v>
      </c>
      <c r="F138" s="32" t="s">
        <v>100</v>
      </c>
      <c r="G138" s="37">
        <v>250</v>
      </c>
      <c r="H138" s="36">
        <v>14920</v>
      </c>
      <c r="I138" s="153">
        <f t="shared" si="2"/>
        <v>2.7329151279579071E-3</v>
      </c>
      <c r="J138" s="154">
        <f t="shared" si="3"/>
        <v>0.89450066918687332</v>
      </c>
    </row>
    <row r="139" spans="2:10" x14ac:dyDescent="0.25">
      <c r="B139" s="30" t="s">
        <v>761</v>
      </c>
      <c r="C139" s="31" t="s">
        <v>224</v>
      </c>
      <c r="D139" s="32" t="s">
        <v>762</v>
      </c>
      <c r="E139" s="33" t="s">
        <v>763</v>
      </c>
      <c r="F139" s="32" t="s">
        <v>97</v>
      </c>
      <c r="G139" s="37">
        <v>50</v>
      </c>
      <c r="H139" s="36">
        <v>14488</v>
      </c>
      <c r="I139" s="153">
        <f t="shared" si="2"/>
        <v>2.6537851457006808E-3</v>
      </c>
      <c r="J139" s="154">
        <f t="shared" si="3"/>
        <v>0.89715445433257401</v>
      </c>
    </row>
    <row r="140" spans="2:10" x14ac:dyDescent="0.25">
      <c r="B140" s="30" t="s">
        <v>941</v>
      </c>
      <c r="C140" s="31" t="s">
        <v>224</v>
      </c>
      <c r="D140" s="32" t="s">
        <v>942</v>
      </c>
      <c r="E140" s="33" t="s">
        <v>943</v>
      </c>
      <c r="F140" s="32" t="s">
        <v>97</v>
      </c>
      <c r="G140" s="37">
        <v>150</v>
      </c>
      <c r="H140" s="36">
        <v>14089.5</v>
      </c>
      <c r="I140" s="153">
        <f t="shared" si="2"/>
        <v>2.5807914004934941E-3</v>
      </c>
      <c r="J140" s="154">
        <f t="shared" si="3"/>
        <v>0.89973524573306751</v>
      </c>
    </row>
    <row r="141" spans="2:10" x14ac:dyDescent="0.25">
      <c r="B141" s="30" t="s">
        <v>499</v>
      </c>
      <c r="C141" s="31" t="s">
        <v>224</v>
      </c>
      <c r="D141" s="32" t="s">
        <v>500</v>
      </c>
      <c r="E141" s="33" t="s">
        <v>501</v>
      </c>
      <c r="F141" s="32" t="s">
        <v>97</v>
      </c>
      <c r="G141" s="37">
        <v>50</v>
      </c>
      <c r="H141" s="36">
        <v>13928.5</v>
      </c>
      <c r="I141" s="153">
        <f t="shared" si="2"/>
        <v>2.5513008284022594E-3</v>
      </c>
      <c r="J141" s="154">
        <f t="shared" si="3"/>
        <v>0.90228654656146978</v>
      </c>
    </row>
    <row r="142" spans="2:10" x14ac:dyDescent="0.25">
      <c r="B142" s="30" t="s">
        <v>290</v>
      </c>
      <c r="C142" s="31" t="s">
        <v>224</v>
      </c>
      <c r="D142" s="32" t="s">
        <v>291</v>
      </c>
      <c r="E142" s="33" t="s">
        <v>292</v>
      </c>
      <c r="F142" s="32" t="s">
        <v>100</v>
      </c>
      <c r="G142" s="37">
        <v>18</v>
      </c>
      <c r="H142" s="36">
        <v>13913.64</v>
      </c>
      <c r="I142" s="153">
        <f t="shared" ref="I142:I205" si="4">H142/$H$12</f>
        <v>2.548578903549615E-3</v>
      </c>
      <c r="J142" s="154">
        <f t="shared" si="3"/>
        <v>0.90483512546501943</v>
      </c>
    </row>
    <row r="143" spans="2:10" x14ac:dyDescent="0.25">
      <c r="B143" s="30" t="s">
        <v>977</v>
      </c>
      <c r="C143" s="31" t="s">
        <v>224</v>
      </c>
      <c r="D143" s="32" t="s">
        <v>978</v>
      </c>
      <c r="E143" s="33" t="s">
        <v>979</v>
      </c>
      <c r="F143" s="32" t="s">
        <v>100</v>
      </c>
      <c r="G143" s="37">
        <v>1000</v>
      </c>
      <c r="H143" s="36">
        <v>13830</v>
      </c>
      <c r="I143" s="153">
        <f t="shared" si="4"/>
        <v>2.5332584597625909E-3</v>
      </c>
      <c r="J143" s="154">
        <f t="shared" ref="J143:J206" si="5">I143+J142</f>
        <v>0.90736838392478203</v>
      </c>
    </row>
    <row r="144" spans="2:10" x14ac:dyDescent="0.25">
      <c r="B144" s="30" t="s">
        <v>358</v>
      </c>
      <c r="C144" s="31" t="s">
        <v>224</v>
      </c>
      <c r="D144" s="32" t="s">
        <v>359</v>
      </c>
      <c r="E144" s="33" t="s">
        <v>360</v>
      </c>
      <c r="F144" s="32" t="s">
        <v>98</v>
      </c>
      <c r="G144" s="37">
        <v>100</v>
      </c>
      <c r="H144" s="36">
        <v>13829</v>
      </c>
      <c r="I144" s="153">
        <f t="shared" si="4"/>
        <v>2.5330752885073657E-3</v>
      </c>
      <c r="J144" s="154">
        <f t="shared" si="5"/>
        <v>0.90990145921328935</v>
      </c>
    </row>
    <row r="145" spans="2:10" x14ac:dyDescent="0.25">
      <c r="B145" s="30" t="s">
        <v>307</v>
      </c>
      <c r="C145" s="31" t="s">
        <v>224</v>
      </c>
      <c r="D145" s="32" t="s">
        <v>308</v>
      </c>
      <c r="E145" s="33" t="s">
        <v>309</v>
      </c>
      <c r="F145" s="32" t="s">
        <v>100</v>
      </c>
      <c r="G145" s="37">
        <v>2000</v>
      </c>
      <c r="H145" s="36">
        <v>13820</v>
      </c>
      <c r="I145" s="153">
        <f t="shared" si="4"/>
        <v>2.5314267472103403E-3</v>
      </c>
      <c r="J145" s="154">
        <f t="shared" si="5"/>
        <v>0.91243288596049965</v>
      </c>
    </row>
    <row r="146" spans="2:10" x14ac:dyDescent="0.25">
      <c r="B146" s="30" t="s">
        <v>533</v>
      </c>
      <c r="C146" s="31" t="s">
        <v>224</v>
      </c>
      <c r="D146" s="32" t="s">
        <v>534</v>
      </c>
      <c r="E146" s="33" t="s">
        <v>535</v>
      </c>
      <c r="F146" s="32" t="s">
        <v>100</v>
      </c>
      <c r="G146" s="37">
        <v>600</v>
      </c>
      <c r="H146" s="36">
        <v>13368</v>
      </c>
      <c r="I146" s="153">
        <f t="shared" si="4"/>
        <v>2.4486333398486128E-3</v>
      </c>
      <c r="J146" s="154">
        <f t="shared" si="5"/>
        <v>0.91488151930034822</v>
      </c>
    </row>
    <row r="147" spans="2:10" x14ac:dyDescent="0.25">
      <c r="B147" s="30" t="s">
        <v>624</v>
      </c>
      <c r="C147" s="31" t="s">
        <v>224</v>
      </c>
      <c r="D147" s="32" t="s">
        <v>625</v>
      </c>
      <c r="E147" s="33" t="s">
        <v>626</v>
      </c>
      <c r="F147" s="32" t="s">
        <v>100</v>
      </c>
      <c r="G147" s="37">
        <v>200</v>
      </c>
      <c r="H147" s="36">
        <v>13054</v>
      </c>
      <c r="I147" s="153">
        <f t="shared" si="4"/>
        <v>2.3911175657079439E-3</v>
      </c>
      <c r="J147" s="154">
        <f t="shared" si="5"/>
        <v>0.9172726368660562</v>
      </c>
    </row>
    <row r="148" spans="2:10" x14ac:dyDescent="0.25">
      <c r="B148" s="30" t="s">
        <v>861</v>
      </c>
      <c r="C148" s="31" t="s">
        <v>224</v>
      </c>
      <c r="D148" s="32" t="s">
        <v>862</v>
      </c>
      <c r="E148" s="33" t="s">
        <v>863</v>
      </c>
      <c r="F148" s="32" t="s">
        <v>97</v>
      </c>
      <c r="G148" s="37">
        <v>5</v>
      </c>
      <c r="H148" s="36">
        <v>12826.2</v>
      </c>
      <c r="I148" s="153">
        <f t="shared" si="4"/>
        <v>2.349391153767675E-3</v>
      </c>
      <c r="J148" s="154">
        <f t="shared" si="5"/>
        <v>0.91962202801982385</v>
      </c>
    </row>
    <row r="149" spans="2:10" x14ac:dyDescent="0.25">
      <c r="B149" s="30" t="s">
        <v>950</v>
      </c>
      <c r="C149" s="31" t="s">
        <v>224</v>
      </c>
      <c r="D149" s="32" t="s">
        <v>951</v>
      </c>
      <c r="E149" s="33" t="s">
        <v>952</v>
      </c>
      <c r="F149" s="32" t="s">
        <v>97</v>
      </c>
      <c r="G149" s="37">
        <v>25</v>
      </c>
      <c r="H149" s="36">
        <v>12483.5</v>
      </c>
      <c r="I149" s="153">
        <f t="shared" si="4"/>
        <v>2.2866183646020467E-3</v>
      </c>
      <c r="J149" s="154">
        <f t="shared" si="5"/>
        <v>0.92190864638442593</v>
      </c>
    </row>
    <row r="150" spans="2:10" x14ac:dyDescent="0.25">
      <c r="B150" s="30" t="s">
        <v>310</v>
      </c>
      <c r="C150" s="31" t="s">
        <v>224</v>
      </c>
      <c r="D150" s="32" t="s">
        <v>311</v>
      </c>
      <c r="E150" s="33" t="s">
        <v>312</v>
      </c>
      <c r="F150" s="32" t="s">
        <v>98</v>
      </c>
      <c r="G150" s="37">
        <v>25</v>
      </c>
      <c r="H150" s="36">
        <v>12478.75</v>
      </c>
      <c r="I150" s="153">
        <f t="shared" si="4"/>
        <v>2.2857483011397275E-3</v>
      </c>
      <c r="J150" s="154">
        <f t="shared" si="5"/>
        <v>0.92419439468556563</v>
      </c>
    </row>
    <row r="151" spans="2:10" ht="26.4" x14ac:dyDescent="0.25">
      <c r="B151" s="30" t="s">
        <v>213</v>
      </c>
      <c r="C151" s="31" t="s">
        <v>224</v>
      </c>
      <c r="D151" s="32" t="s">
        <v>373</v>
      </c>
      <c r="E151" s="33" t="s">
        <v>374</v>
      </c>
      <c r="F151" s="32" t="s">
        <v>98</v>
      </c>
      <c r="G151" s="37">
        <v>10</v>
      </c>
      <c r="H151" s="36">
        <v>12443.6</v>
      </c>
      <c r="I151" s="153">
        <f t="shared" si="4"/>
        <v>2.2793098315185669E-3</v>
      </c>
      <c r="J151" s="154">
        <f t="shared" si="5"/>
        <v>0.92647370451708422</v>
      </c>
    </row>
    <row r="152" spans="2:10" ht="26.4" x14ac:dyDescent="0.25">
      <c r="B152" s="30" t="s">
        <v>113</v>
      </c>
      <c r="C152" s="31" t="s">
        <v>224</v>
      </c>
      <c r="D152" s="32" t="s">
        <v>366</v>
      </c>
      <c r="E152" s="33" t="s">
        <v>367</v>
      </c>
      <c r="F152" s="32" t="s">
        <v>98</v>
      </c>
      <c r="G152" s="37">
        <v>4.5</v>
      </c>
      <c r="H152" s="36">
        <v>12170.79</v>
      </c>
      <c r="I152" s="153">
        <f t="shared" si="4"/>
        <v>2.2293388813806178E-3</v>
      </c>
      <c r="J152" s="154">
        <f t="shared" si="5"/>
        <v>0.92870304339846488</v>
      </c>
    </row>
    <row r="153" spans="2:10" x14ac:dyDescent="0.25">
      <c r="B153" s="30" t="s">
        <v>216</v>
      </c>
      <c r="C153" s="31" t="s">
        <v>127</v>
      </c>
      <c r="D153" s="32" t="s">
        <v>245</v>
      </c>
      <c r="E153" s="33" t="s">
        <v>246</v>
      </c>
      <c r="F153" s="32" t="s">
        <v>98</v>
      </c>
      <c r="G153" s="37">
        <v>2.7</v>
      </c>
      <c r="H153" s="36">
        <v>11686.82</v>
      </c>
      <c r="I153" s="153">
        <f t="shared" si="4"/>
        <v>2.140689488989345E-3</v>
      </c>
      <c r="J153" s="154">
        <f t="shared" si="5"/>
        <v>0.93084373288745426</v>
      </c>
    </row>
    <row r="154" spans="2:10" x14ac:dyDescent="0.25">
      <c r="B154" s="30" t="s">
        <v>331</v>
      </c>
      <c r="C154" s="31" t="s">
        <v>224</v>
      </c>
      <c r="D154" s="32" t="s">
        <v>332</v>
      </c>
      <c r="E154" s="33" t="s">
        <v>333</v>
      </c>
      <c r="F154" s="32" t="s">
        <v>100</v>
      </c>
      <c r="G154" s="37">
        <v>250</v>
      </c>
      <c r="H154" s="36">
        <v>11125</v>
      </c>
      <c r="I154" s="153">
        <f t="shared" si="4"/>
        <v>2.0377802143788015E-3</v>
      </c>
      <c r="J154" s="154">
        <f t="shared" si="5"/>
        <v>0.93288151310183309</v>
      </c>
    </row>
    <row r="155" spans="2:10" x14ac:dyDescent="0.25">
      <c r="B155" s="30" t="s">
        <v>414</v>
      </c>
      <c r="C155" s="31" t="s">
        <v>224</v>
      </c>
      <c r="D155" s="32" t="s">
        <v>415</v>
      </c>
      <c r="E155" s="33" t="s">
        <v>416</v>
      </c>
      <c r="F155" s="32" t="s">
        <v>97</v>
      </c>
      <c r="G155" s="37">
        <v>5</v>
      </c>
      <c r="H155" s="36">
        <v>11112.75</v>
      </c>
      <c r="I155" s="153">
        <f t="shared" si="4"/>
        <v>2.0355363665022943E-3</v>
      </c>
      <c r="J155" s="154">
        <f t="shared" si="5"/>
        <v>0.93491704946833543</v>
      </c>
    </row>
    <row r="156" spans="2:10" x14ac:dyDescent="0.25">
      <c r="B156" s="30" t="s">
        <v>756</v>
      </c>
      <c r="C156" s="31" t="s">
        <v>224</v>
      </c>
      <c r="D156" s="32" t="s">
        <v>757</v>
      </c>
      <c r="E156" s="33" t="s">
        <v>758</v>
      </c>
      <c r="F156" s="32" t="s">
        <v>97</v>
      </c>
      <c r="G156" s="37">
        <v>200</v>
      </c>
      <c r="H156" s="36">
        <v>10802</v>
      </c>
      <c r="I156" s="153">
        <f t="shared" si="4"/>
        <v>1.9786158989411069E-3</v>
      </c>
      <c r="J156" s="154">
        <f t="shared" si="5"/>
        <v>0.93689566536727653</v>
      </c>
    </row>
    <row r="157" spans="2:10" x14ac:dyDescent="0.25">
      <c r="B157" s="30" t="s">
        <v>829</v>
      </c>
      <c r="C157" s="31" t="s">
        <v>224</v>
      </c>
      <c r="D157" s="32" t="s">
        <v>830</v>
      </c>
      <c r="E157" s="33" t="s">
        <v>831</v>
      </c>
      <c r="F157" s="32" t="s">
        <v>97</v>
      </c>
      <c r="G157" s="37">
        <v>20</v>
      </c>
      <c r="H157" s="36">
        <v>10322.200000000001</v>
      </c>
      <c r="I157" s="153">
        <f t="shared" si="4"/>
        <v>1.8907303306841229E-3</v>
      </c>
      <c r="J157" s="154">
        <f t="shared" si="5"/>
        <v>0.93878639569796063</v>
      </c>
    </row>
    <row r="158" spans="2:10" x14ac:dyDescent="0.25">
      <c r="B158" s="30" t="s">
        <v>870</v>
      </c>
      <c r="C158" s="31" t="s">
        <v>224</v>
      </c>
      <c r="D158" s="32" t="s">
        <v>871</v>
      </c>
      <c r="E158" s="33" t="s">
        <v>872</v>
      </c>
      <c r="F158" s="32" t="s">
        <v>97</v>
      </c>
      <c r="G158" s="37">
        <v>5</v>
      </c>
      <c r="H158" s="36">
        <v>10017.200000000001</v>
      </c>
      <c r="I158" s="153">
        <f t="shared" si="4"/>
        <v>1.8348630978404792E-3</v>
      </c>
      <c r="J158" s="154">
        <f t="shared" si="5"/>
        <v>0.94062125879580116</v>
      </c>
    </row>
    <row r="159" spans="2:10" x14ac:dyDescent="0.25">
      <c r="B159" s="30" t="s">
        <v>296</v>
      </c>
      <c r="C159" s="31" t="s">
        <v>224</v>
      </c>
      <c r="D159" s="32" t="s">
        <v>297</v>
      </c>
      <c r="E159" s="33" t="s">
        <v>298</v>
      </c>
      <c r="F159" s="32" t="s">
        <v>100</v>
      </c>
      <c r="G159" s="37">
        <v>1000</v>
      </c>
      <c r="H159" s="36">
        <v>9750</v>
      </c>
      <c r="I159" s="153">
        <f t="shared" si="4"/>
        <v>1.7859197384443427E-3</v>
      </c>
      <c r="J159" s="154">
        <f t="shared" si="5"/>
        <v>0.94240717853424549</v>
      </c>
    </row>
    <row r="160" spans="2:10" x14ac:dyDescent="0.25">
      <c r="B160" s="30" t="s">
        <v>423</v>
      </c>
      <c r="C160" s="31" t="s">
        <v>224</v>
      </c>
      <c r="D160" s="32" t="s">
        <v>424</v>
      </c>
      <c r="E160" s="33" t="s">
        <v>425</v>
      </c>
      <c r="F160" s="32" t="s">
        <v>100</v>
      </c>
      <c r="G160" s="37">
        <v>100</v>
      </c>
      <c r="H160" s="36">
        <v>9725</v>
      </c>
      <c r="I160" s="153">
        <f t="shared" si="4"/>
        <v>1.7813404570637163E-3</v>
      </c>
      <c r="J160" s="154">
        <f t="shared" si="5"/>
        <v>0.94418851899130918</v>
      </c>
    </row>
    <row r="161" spans="2:10" x14ac:dyDescent="0.25">
      <c r="B161" s="30" t="s">
        <v>299</v>
      </c>
      <c r="C161" s="31" t="s">
        <v>224</v>
      </c>
      <c r="D161" s="32" t="s">
        <v>300</v>
      </c>
      <c r="E161" s="33" t="s">
        <v>301</v>
      </c>
      <c r="F161" s="32" t="s">
        <v>100</v>
      </c>
      <c r="G161" s="37">
        <v>36</v>
      </c>
      <c r="H161" s="36">
        <v>9627.84</v>
      </c>
      <c r="I161" s="153">
        <f t="shared" si="4"/>
        <v>1.7635435379060494E-3</v>
      </c>
      <c r="J161" s="154">
        <f t="shared" si="5"/>
        <v>0.94595206252921527</v>
      </c>
    </row>
    <row r="162" spans="2:10" ht="26.4" x14ac:dyDescent="0.25">
      <c r="B162" s="30" t="s">
        <v>640</v>
      </c>
      <c r="C162" s="31" t="s">
        <v>224</v>
      </c>
      <c r="D162" s="32" t="s">
        <v>641</v>
      </c>
      <c r="E162" s="33" t="s">
        <v>642</v>
      </c>
      <c r="F162" s="32" t="s">
        <v>97</v>
      </c>
      <c r="G162" s="37">
        <v>50</v>
      </c>
      <c r="H162" s="36">
        <v>9357.5</v>
      </c>
      <c r="I162" s="153">
        <f t="shared" si="4"/>
        <v>1.7140250207685064E-3</v>
      </c>
      <c r="J162" s="154">
        <f t="shared" si="5"/>
        <v>0.94766608754998383</v>
      </c>
    </row>
    <row r="163" spans="2:10" x14ac:dyDescent="0.25">
      <c r="B163" s="30" t="s">
        <v>686</v>
      </c>
      <c r="C163" s="31" t="s">
        <v>224</v>
      </c>
      <c r="D163" s="32" t="s">
        <v>687</v>
      </c>
      <c r="E163" s="33" t="s">
        <v>688</v>
      </c>
      <c r="F163" s="32" t="s">
        <v>99</v>
      </c>
      <c r="G163" s="37">
        <v>50</v>
      </c>
      <c r="H163" s="36">
        <v>8839</v>
      </c>
      <c r="I163" s="153">
        <f t="shared" si="4"/>
        <v>1.6190507249343124E-3</v>
      </c>
      <c r="J163" s="154">
        <f t="shared" si="5"/>
        <v>0.94928513827491812</v>
      </c>
    </row>
    <row r="164" spans="2:10" x14ac:dyDescent="0.25">
      <c r="B164" s="30" t="s">
        <v>663</v>
      </c>
      <c r="C164" s="31" t="s">
        <v>224</v>
      </c>
      <c r="D164" s="32" t="s">
        <v>664</v>
      </c>
      <c r="E164" s="33" t="s">
        <v>665</v>
      </c>
      <c r="F164" s="32" t="s">
        <v>97</v>
      </c>
      <c r="G164" s="37">
        <v>100</v>
      </c>
      <c r="H164" s="36">
        <v>8722</v>
      </c>
      <c r="I164" s="153">
        <f t="shared" si="4"/>
        <v>1.5976196880729803E-3</v>
      </c>
      <c r="J164" s="154">
        <f t="shared" si="5"/>
        <v>0.95088275796299104</v>
      </c>
    </row>
    <row r="165" spans="2:10" x14ac:dyDescent="0.25">
      <c r="B165" s="30" t="s">
        <v>347</v>
      </c>
      <c r="C165" s="31" t="s">
        <v>224</v>
      </c>
      <c r="D165" s="32" t="s">
        <v>348</v>
      </c>
      <c r="E165" s="33" t="s">
        <v>349</v>
      </c>
      <c r="F165" s="32" t="s">
        <v>100</v>
      </c>
      <c r="G165" s="37">
        <v>450</v>
      </c>
      <c r="H165" s="36">
        <v>8721</v>
      </c>
      <c r="I165" s="153">
        <f t="shared" si="4"/>
        <v>1.5974365168177553E-3</v>
      </c>
      <c r="J165" s="154">
        <f t="shared" si="5"/>
        <v>0.95248019447980881</v>
      </c>
    </row>
    <row r="166" spans="2:10" x14ac:dyDescent="0.25">
      <c r="B166" s="30" t="s">
        <v>293</v>
      </c>
      <c r="C166" s="31" t="s">
        <v>224</v>
      </c>
      <c r="D166" s="32" t="s">
        <v>294</v>
      </c>
      <c r="E166" s="33" t="s">
        <v>295</v>
      </c>
      <c r="F166" s="32" t="s">
        <v>100</v>
      </c>
      <c r="G166" s="37">
        <v>1000</v>
      </c>
      <c r="H166" s="36">
        <v>8640</v>
      </c>
      <c r="I166" s="153">
        <f t="shared" si="4"/>
        <v>1.5825996451445253E-3</v>
      </c>
      <c r="J166" s="154">
        <f t="shared" si="5"/>
        <v>0.95406279412495332</v>
      </c>
    </row>
    <row r="167" spans="2:10" x14ac:dyDescent="0.25">
      <c r="B167" s="30" t="s">
        <v>660</v>
      </c>
      <c r="C167" s="31" t="s">
        <v>224</v>
      </c>
      <c r="D167" s="32" t="s">
        <v>661</v>
      </c>
      <c r="E167" s="33" t="s">
        <v>662</v>
      </c>
      <c r="F167" s="32" t="s">
        <v>97</v>
      </c>
      <c r="G167" s="37">
        <v>250</v>
      </c>
      <c r="H167" s="36">
        <v>8460</v>
      </c>
      <c r="I167" s="153">
        <f t="shared" si="4"/>
        <v>1.5496288192040145E-3</v>
      </c>
      <c r="J167" s="154">
        <f t="shared" si="5"/>
        <v>0.95561242294415738</v>
      </c>
    </row>
    <row r="168" spans="2:10" x14ac:dyDescent="0.25">
      <c r="B168" s="30" t="s">
        <v>521</v>
      </c>
      <c r="C168" s="31" t="s">
        <v>224</v>
      </c>
      <c r="D168" s="32" t="s">
        <v>522</v>
      </c>
      <c r="E168" s="33" t="s">
        <v>523</v>
      </c>
      <c r="F168" s="32" t="s">
        <v>97</v>
      </c>
      <c r="G168" s="37">
        <v>20</v>
      </c>
      <c r="H168" s="36">
        <v>8371.6</v>
      </c>
      <c r="I168" s="153">
        <f t="shared" si="4"/>
        <v>1.5334364802421191E-3</v>
      </c>
      <c r="J168" s="154">
        <f t="shared" si="5"/>
        <v>0.95714585942439945</v>
      </c>
    </row>
    <row r="169" spans="2:10" x14ac:dyDescent="0.25">
      <c r="B169" s="30" t="s">
        <v>920</v>
      </c>
      <c r="C169" s="31" t="s">
        <v>224</v>
      </c>
      <c r="D169" s="32" t="s">
        <v>921</v>
      </c>
      <c r="E169" s="33" t="s">
        <v>922</v>
      </c>
      <c r="F169" s="32" t="s">
        <v>97</v>
      </c>
      <c r="G169" s="37">
        <v>5</v>
      </c>
      <c r="H169" s="36">
        <v>8275.5</v>
      </c>
      <c r="I169" s="153">
        <f t="shared" si="4"/>
        <v>1.5158337226149907E-3</v>
      </c>
      <c r="J169" s="154">
        <f t="shared" si="5"/>
        <v>0.95866169314701444</v>
      </c>
    </row>
    <row r="170" spans="2:10" x14ac:dyDescent="0.25">
      <c r="B170" s="30" t="s">
        <v>747</v>
      </c>
      <c r="C170" s="31" t="s">
        <v>224</v>
      </c>
      <c r="D170" s="32" t="s">
        <v>748</v>
      </c>
      <c r="E170" s="33" t="s">
        <v>749</v>
      </c>
      <c r="F170" s="32" t="s">
        <v>97</v>
      </c>
      <c r="G170" s="37">
        <v>200</v>
      </c>
      <c r="H170" s="36">
        <v>8232</v>
      </c>
      <c r="I170" s="153">
        <f t="shared" si="4"/>
        <v>1.5078657730127005E-3</v>
      </c>
      <c r="J170" s="154">
        <f t="shared" si="5"/>
        <v>0.96016955892002709</v>
      </c>
    </row>
    <row r="171" spans="2:10" x14ac:dyDescent="0.25">
      <c r="B171" s="30" t="s">
        <v>479</v>
      </c>
      <c r="C171" s="31" t="s">
        <v>224</v>
      </c>
      <c r="D171" s="32" t="s">
        <v>480</v>
      </c>
      <c r="E171" s="33" t="s">
        <v>481</v>
      </c>
      <c r="F171" s="32" t="s">
        <v>100</v>
      </c>
      <c r="G171" s="37">
        <v>20</v>
      </c>
      <c r="H171" s="36">
        <v>8201</v>
      </c>
      <c r="I171" s="153">
        <f t="shared" si="4"/>
        <v>1.5021874641007237E-3</v>
      </c>
      <c r="J171" s="154">
        <f t="shared" si="5"/>
        <v>0.96167174638412778</v>
      </c>
    </row>
    <row r="172" spans="2:10" x14ac:dyDescent="0.25">
      <c r="B172" s="30" t="s">
        <v>683</v>
      </c>
      <c r="C172" s="31" t="s">
        <v>224</v>
      </c>
      <c r="D172" s="32" t="s">
        <v>684</v>
      </c>
      <c r="E172" s="33" t="s">
        <v>685</v>
      </c>
      <c r="F172" s="32" t="s">
        <v>99</v>
      </c>
      <c r="G172" s="37">
        <v>100</v>
      </c>
      <c r="H172" s="36">
        <v>7945</v>
      </c>
      <c r="I172" s="153">
        <f t="shared" si="4"/>
        <v>1.4552956227631081E-3</v>
      </c>
      <c r="J172" s="154">
        <f t="shared" si="5"/>
        <v>0.96312704200689092</v>
      </c>
    </row>
    <row r="173" spans="2:10" x14ac:dyDescent="0.25">
      <c r="B173" s="30" t="s">
        <v>923</v>
      </c>
      <c r="C173" s="31" t="s">
        <v>224</v>
      </c>
      <c r="D173" s="32" t="s">
        <v>924</v>
      </c>
      <c r="E173" s="33" t="s">
        <v>925</v>
      </c>
      <c r="F173" s="32" t="s">
        <v>97</v>
      </c>
      <c r="G173" s="37">
        <v>7</v>
      </c>
      <c r="H173" s="36">
        <v>7742.35</v>
      </c>
      <c r="I173" s="153">
        <f t="shared" si="4"/>
        <v>1.4181759678917496E-3</v>
      </c>
      <c r="J173" s="154">
        <f t="shared" si="5"/>
        <v>0.96454521797478265</v>
      </c>
    </row>
    <row r="174" spans="2:10" x14ac:dyDescent="0.25">
      <c r="B174" s="30" t="s">
        <v>550</v>
      </c>
      <c r="C174" s="31" t="s">
        <v>224</v>
      </c>
      <c r="D174" s="32" t="s">
        <v>551</v>
      </c>
      <c r="E174" s="33" t="s">
        <v>552</v>
      </c>
      <c r="F174" s="32" t="s">
        <v>99</v>
      </c>
      <c r="G174" s="37">
        <v>400</v>
      </c>
      <c r="H174" s="36">
        <v>7724</v>
      </c>
      <c r="I174" s="153">
        <f t="shared" si="4"/>
        <v>1.4148147753583697E-3</v>
      </c>
      <c r="J174" s="154">
        <f t="shared" si="5"/>
        <v>0.96596003275014097</v>
      </c>
    </row>
    <row r="175" spans="2:10" x14ac:dyDescent="0.25">
      <c r="B175" s="30" t="s">
        <v>890</v>
      </c>
      <c r="C175" s="31" t="s">
        <v>224</v>
      </c>
      <c r="D175" s="32" t="s">
        <v>891</v>
      </c>
      <c r="E175" s="33" t="s">
        <v>892</v>
      </c>
      <c r="F175" s="32" t="s">
        <v>97</v>
      </c>
      <c r="G175" s="37">
        <v>100</v>
      </c>
      <c r="H175" s="36">
        <v>7446</v>
      </c>
      <c r="I175" s="153">
        <f t="shared" si="4"/>
        <v>1.3638931664058027E-3</v>
      </c>
      <c r="J175" s="154">
        <f t="shared" si="5"/>
        <v>0.96732392591654681</v>
      </c>
    </row>
    <row r="176" spans="2:10" x14ac:dyDescent="0.25">
      <c r="B176" s="30" t="s">
        <v>595</v>
      </c>
      <c r="C176" s="31" t="s">
        <v>224</v>
      </c>
      <c r="D176" s="32" t="s">
        <v>596</v>
      </c>
      <c r="E176" s="33" t="s">
        <v>597</v>
      </c>
      <c r="F176" s="32" t="s">
        <v>100</v>
      </c>
      <c r="G176" s="37">
        <v>250</v>
      </c>
      <c r="H176" s="36">
        <v>7405</v>
      </c>
      <c r="I176" s="153">
        <f t="shared" si="4"/>
        <v>1.3563831449415753E-3</v>
      </c>
      <c r="J176" s="154">
        <f t="shared" si="5"/>
        <v>0.96868030906148839</v>
      </c>
    </row>
    <row r="177" spans="2:10" x14ac:dyDescent="0.25">
      <c r="B177" s="30" t="s">
        <v>361</v>
      </c>
      <c r="C177" s="31" t="s">
        <v>224</v>
      </c>
      <c r="D177" s="32" t="s">
        <v>362</v>
      </c>
      <c r="E177" s="33" t="s">
        <v>363</v>
      </c>
      <c r="F177" s="32" t="s">
        <v>98</v>
      </c>
      <c r="G177" s="37">
        <v>250</v>
      </c>
      <c r="H177" s="36">
        <v>7007.5</v>
      </c>
      <c r="I177" s="153">
        <f t="shared" si="4"/>
        <v>1.2835725709896136E-3</v>
      </c>
      <c r="J177" s="154">
        <f t="shared" si="5"/>
        <v>0.96996388163247804</v>
      </c>
    </row>
    <row r="178" spans="2:10" x14ac:dyDescent="0.25">
      <c r="B178" s="30" t="s">
        <v>832</v>
      </c>
      <c r="C178" s="31" t="s">
        <v>224</v>
      </c>
      <c r="D178" s="32" t="s">
        <v>833</v>
      </c>
      <c r="E178" s="33" t="s">
        <v>834</v>
      </c>
      <c r="F178" s="32" t="s">
        <v>97</v>
      </c>
      <c r="G178" s="37">
        <v>10</v>
      </c>
      <c r="H178" s="36">
        <v>6961.4</v>
      </c>
      <c r="I178" s="153">
        <f t="shared" si="4"/>
        <v>1.2751283761237382E-3</v>
      </c>
      <c r="J178" s="154">
        <f t="shared" si="5"/>
        <v>0.9712390100086018</v>
      </c>
    </row>
    <row r="179" spans="2:10" x14ac:dyDescent="0.25">
      <c r="B179" s="30" t="s">
        <v>962</v>
      </c>
      <c r="C179" s="31" t="s">
        <v>224</v>
      </c>
      <c r="D179" s="32" t="s">
        <v>963</v>
      </c>
      <c r="E179" s="33" t="s">
        <v>964</v>
      </c>
      <c r="F179" s="32" t="s">
        <v>97</v>
      </c>
      <c r="G179" s="37">
        <v>100</v>
      </c>
      <c r="H179" s="36">
        <v>6859</v>
      </c>
      <c r="I179" s="153">
        <f t="shared" si="4"/>
        <v>1.256371639588692E-3</v>
      </c>
      <c r="J179" s="154">
        <f t="shared" si="5"/>
        <v>0.97249538164819049</v>
      </c>
    </row>
    <row r="180" spans="2:10" x14ac:dyDescent="0.25">
      <c r="B180" s="30" t="s">
        <v>558</v>
      </c>
      <c r="C180" s="31" t="s">
        <v>224</v>
      </c>
      <c r="D180" s="32" t="s">
        <v>559</v>
      </c>
      <c r="E180" s="33" t="s">
        <v>560</v>
      </c>
      <c r="F180" s="32" t="s">
        <v>100</v>
      </c>
      <c r="G180" s="37">
        <v>1000</v>
      </c>
      <c r="H180" s="36">
        <v>6600</v>
      </c>
      <c r="I180" s="153">
        <f t="shared" si="4"/>
        <v>1.2089302844854014E-3</v>
      </c>
      <c r="J180" s="154">
        <f t="shared" si="5"/>
        <v>0.97370431193267593</v>
      </c>
    </row>
    <row r="181" spans="2:10" x14ac:dyDescent="0.25">
      <c r="B181" s="30" t="s">
        <v>217</v>
      </c>
      <c r="C181" s="31" t="s">
        <v>224</v>
      </c>
      <c r="D181" s="32" t="s">
        <v>385</v>
      </c>
      <c r="E181" s="33" t="s">
        <v>386</v>
      </c>
      <c r="F181" s="32" t="s">
        <v>97</v>
      </c>
      <c r="G181" s="37">
        <v>10</v>
      </c>
      <c r="H181" s="36">
        <v>6027.6</v>
      </c>
      <c r="I181" s="153">
        <f t="shared" si="4"/>
        <v>1.1040830579945766E-3</v>
      </c>
      <c r="J181" s="154">
        <f t="shared" si="5"/>
        <v>0.97480839499067051</v>
      </c>
    </row>
    <row r="182" spans="2:10" x14ac:dyDescent="0.25">
      <c r="B182" s="30" t="s">
        <v>462</v>
      </c>
      <c r="C182" s="31" t="s">
        <v>224</v>
      </c>
      <c r="D182" s="32" t="s">
        <v>463</v>
      </c>
      <c r="E182" s="33" t="s">
        <v>464</v>
      </c>
      <c r="F182" s="32" t="s">
        <v>100</v>
      </c>
      <c r="G182" s="37">
        <v>15</v>
      </c>
      <c r="H182" s="36">
        <v>5936.4</v>
      </c>
      <c r="I182" s="153">
        <f t="shared" si="4"/>
        <v>1.0873778395180508E-3</v>
      </c>
      <c r="J182" s="154">
        <f t="shared" si="5"/>
        <v>0.97589577283018858</v>
      </c>
    </row>
    <row r="183" spans="2:10" x14ac:dyDescent="0.25">
      <c r="B183" s="30" t="s">
        <v>631</v>
      </c>
      <c r="C183" s="31" t="s">
        <v>224</v>
      </c>
      <c r="D183" s="32" t="s">
        <v>632</v>
      </c>
      <c r="E183" s="33" t="s">
        <v>633</v>
      </c>
      <c r="F183" s="32" t="s">
        <v>97</v>
      </c>
      <c r="G183" s="37">
        <v>250</v>
      </c>
      <c r="H183" s="36">
        <v>5790</v>
      </c>
      <c r="I183" s="153">
        <f t="shared" si="4"/>
        <v>1.0605615677531021E-3</v>
      </c>
      <c r="J183" s="154">
        <f t="shared" si="5"/>
        <v>0.97695633439794172</v>
      </c>
    </row>
    <row r="184" spans="2:10" x14ac:dyDescent="0.25">
      <c r="B184" s="30" t="s">
        <v>459</v>
      </c>
      <c r="C184" s="31" t="s">
        <v>224</v>
      </c>
      <c r="D184" s="32" t="s">
        <v>460</v>
      </c>
      <c r="E184" s="33" t="s">
        <v>461</v>
      </c>
      <c r="F184" s="32" t="s">
        <v>99</v>
      </c>
      <c r="G184" s="37">
        <v>200</v>
      </c>
      <c r="H184" s="36">
        <v>5728</v>
      </c>
      <c r="I184" s="153">
        <f t="shared" si="4"/>
        <v>1.0492049499291483E-3</v>
      </c>
      <c r="J184" s="154">
        <f t="shared" si="5"/>
        <v>0.97800553934787082</v>
      </c>
    </row>
    <row r="185" spans="2:10" x14ac:dyDescent="0.25">
      <c r="B185" s="30" t="s">
        <v>750</v>
      </c>
      <c r="C185" s="31" t="s">
        <v>224</v>
      </c>
      <c r="D185" s="32" t="s">
        <v>751</v>
      </c>
      <c r="E185" s="33" t="s">
        <v>752</v>
      </c>
      <c r="F185" s="32" t="s">
        <v>97</v>
      </c>
      <c r="G185" s="37">
        <v>20</v>
      </c>
      <c r="H185" s="36">
        <v>5690.2</v>
      </c>
      <c r="I185" s="153">
        <f t="shared" si="4"/>
        <v>1.0422810764816411E-3</v>
      </c>
      <c r="J185" s="154">
        <f t="shared" si="5"/>
        <v>0.97904782042435246</v>
      </c>
    </row>
    <row r="186" spans="2:10" x14ac:dyDescent="0.25">
      <c r="B186" s="30" t="s">
        <v>319</v>
      </c>
      <c r="C186" s="31" t="s">
        <v>224</v>
      </c>
      <c r="D186" s="32" t="s">
        <v>320</v>
      </c>
      <c r="E186" s="33" t="s">
        <v>321</v>
      </c>
      <c r="F186" s="32" t="s">
        <v>98</v>
      </c>
      <c r="G186" s="37">
        <v>300</v>
      </c>
      <c r="H186" s="36">
        <v>5640</v>
      </c>
      <c r="I186" s="153">
        <f t="shared" si="4"/>
        <v>1.0330858794693428E-3</v>
      </c>
      <c r="J186" s="154">
        <f t="shared" si="5"/>
        <v>0.98008090630382183</v>
      </c>
    </row>
    <row r="187" spans="2:10" x14ac:dyDescent="0.25">
      <c r="B187" s="30" t="s">
        <v>884</v>
      </c>
      <c r="C187" s="31" t="s">
        <v>224</v>
      </c>
      <c r="D187" s="32" t="s">
        <v>885</v>
      </c>
      <c r="E187" s="33" t="s">
        <v>886</v>
      </c>
      <c r="F187" s="32" t="s">
        <v>97</v>
      </c>
      <c r="G187" s="37">
        <v>30</v>
      </c>
      <c r="H187" s="36">
        <v>5579.1</v>
      </c>
      <c r="I187" s="153">
        <f t="shared" si="4"/>
        <v>1.0219307500261368E-3</v>
      </c>
      <c r="J187" s="154">
        <f t="shared" si="5"/>
        <v>0.98110283705384793</v>
      </c>
    </row>
    <row r="188" spans="2:10" x14ac:dyDescent="0.25">
      <c r="B188" s="30" t="s">
        <v>634</v>
      </c>
      <c r="C188" s="31" t="s">
        <v>224</v>
      </c>
      <c r="D188" s="32" t="s">
        <v>635</v>
      </c>
      <c r="E188" s="33" t="s">
        <v>636</v>
      </c>
      <c r="F188" s="32" t="s">
        <v>97</v>
      </c>
      <c r="G188" s="37">
        <v>400</v>
      </c>
      <c r="H188" s="36">
        <v>5448</v>
      </c>
      <c r="I188" s="153">
        <f t="shared" si="4"/>
        <v>9.9791699846613134E-4</v>
      </c>
      <c r="J188" s="154">
        <f t="shared" si="5"/>
        <v>0.98210075405231412</v>
      </c>
    </row>
    <row r="189" spans="2:10" x14ac:dyDescent="0.25">
      <c r="B189" s="30" t="s">
        <v>835</v>
      </c>
      <c r="C189" s="31" t="s">
        <v>224</v>
      </c>
      <c r="D189" s="32" t="s">
        <v>836</v>
      </c>
      <c r="E189" s="33" t="s">
        <v>837</v>
      </c>
      <c r="F189" s="32" t="s">
        <v>97</v>
      </c>
      <c r="G189" s="37">
        <v>25</v>
      </c>
      <c r="H189" s="36">
        <v>5154</v>
      </c>
      <c r="I189" s="153">
        <f t="shared" si="4"/>
        <v>9.4406464942996336E-4</v>
      </c>
      <c r="J189" s="154">
        <f t="shared" si="5"/>
        <v>0.98304481870174409</v>
      </c>
    </row>
    <row r="190" spans="2:10" x14ac:dyDescent="0.25">
      <c r="B190" s="30" t="s">
        <v>689</v>
      </c>
      <c r="C190" s="31" t="s">
        <v>224</v>
      </c>
      <c r="D190" s="32" t="s">
        <v>690</v>
      </c>
      <c r="E190" s="33" t="s">
        <v>691</v>
      </c>
      <c r="F190" s="32" t="s">
        <v>99</v>
      </c>
      <c r="G190" s="37">
        <v>150</v>
      </c>
      <c r="H190" s="36">
        <v>5082</v>
      </c>
      <c r="I190" s="153">
        <f t="shared" si="4"/>
        <v>9.3087631905375897E-4</v>
      </c>
      <c r="J190" s="154">
        <f t="shared" si="5"/>
        <v>0.98397569502079785</v>
      </c>
    </row>
    <row r="191" spans="2:10" x14ac:dyDescent="0.25">
      <c r="B191" s="30" t="s">
        <v>657</v>
      </c>
      <c r="C191" s="31" t="s">
        <v>224</v>
      </c>
      <c r="D191" s="32" t="s">
        <v>658</v>
      </c>
      <c r="E191" s="33" t="s">
        <v>659</v>
      </c>
      <c r="F191" s="32" t="s">
        <v>97</v>
      </c>
      <c r="G191" s="37">
        <v>100</v>
      </c>
      <c r="H191" s="36">
        <v>4938</v>
      </c>
      <c r="I191" s="153">
        <f t="shared" si="4"/>
        <v>9.044996583013503E-4</v>
      </c>
      <c r="J191" s="154">
        <f t="shared" si="5"/>
        <v>0.98488019467909915</v>
      </c>
    </row>
    <row r="192" spans="2:10" x14ac:dyDescent="0.25">
      <c r="B192" s="30" t="s">
        <v>672</v>
      </c>
      <c r="C192" s="31" t="s">
        <v>224</v>
      </c>
      <c r="D192" s="32" t="s">
        <v>673</v>
      </c>
      <c r="E192" s="33" t="s">
        <v>674</v>
      </c>
      <c r="F192" s="32" t="s">
        <v>97</v>
      </c>
      <c r="G192" s="37">
        <v>3</v>
      </c>
      <c r="H192" s="36">
        <v>4605.6899999999996</v>
      </c>
      <c r="I192" s="153">
        <f t="shared" si="4"/>
        <v>8.4363001847751026E-4</v>
      </c>
      <c r="J192" s="154">
        <f t="shared" si="5"/>
        <v>0.98572382469757669</v>
      </c>
    </row>
    <row r="193" spans="2:10" x14ac:dyDescent="0.25">
      <c r="B193" s="30" t="s">
        <v>669</v>
      </c>
      <c r="C193" s="31" t="s">
        <v>224</v>
      </c>
      <c r="D193" s="32" t="s">
        <v>670</v>
      </c>
      <c r="E193" s="33" t="s">
        <v>671</v>
      </c>
      <c r="F193" s="32" t="s">
        <v>97</v>
      </c>
      <c r="G193" s="37">
        <v>10</v>
      </c>
      <c r="H193" s="36">
        <v>4529.2</v>
      </c>
      <c r="I193" s="153">
        <f t="shared" si="4"/>
        <v>8.2961924916534534E-4</v>
      </c>
      <c r="J193" s="154">
        <f t="shared" si="5"/>
        <v>0.98655344394674205</v>
      </c>
    </row>
    <row r="194" spans="2:10" x14ac:dyDescent="0.25">
      <c r="B194" s="30" t="s">
        <v>350</v>
      </c>
      <c r="C194" s="31" t="s">
        <v>224</v>
      </c>
      <c r="D194" s="32" t="s">
        <v>351</v>
      </c>
      <c r="E194" s="33" t="s">
        <v>352</v>
      </c>
      <c r="F194" s="32" t="s">
        <v>100</v>
      </c>
      <c r="G194" s="37">
        <v>450</v>
      </c>
      <c r="H194" s="36">
        <v>4360.5</v>
      </c>
      <c r="I194" s="153">
        <f t="shared" si="4"/>
        <v>7.9871825840887765E-4</v>
      </c>
      <c r="J194" s="154">
        <f t="shared" si="5"/>
        <v>0.98735216220515087</v>
      </c>
    </row>
    <row r="195" spans="2:10" x14ac:dyDescent="0.25">
      <c r="B195" s="30" t="s">
        <v>738</v>
      </c>
      <c r="C195" s="31" t="s">
        <v>224</v>
      </c>
      <c r="D195" s="32" t="s">
        <v>739</v>
      </c>
      <c r="E195" s="33" t="s">
        <v>740</v>
      </c>
      <c r="F195" s="32" t="s">
        <v>343</v>
      </c>
      <c r="G195" s="37">
        <v>20</v>
      </c>
      <c r="H195" s="36">
        <v>4230.8</v>
      </c>
      <c r="I195" s="153">
        <f t="shared" si="4"/>
        <v>7.7496094660618731E-4</v>
      </c>
      <c r="J195" s="154">
        <f t="shared" si="5"/>
        <v>0.9881271231517571</v>
      </c>
    </row>
    <row r="196" spans="2:10" x14ac:dyDescent="0.25">
      <c r="B196" s="30" t="s">
        <v>968</v>
      </c>
      <c r="C196" s="31" t="s">
        <v>224</v>
      </c>
      <c r="D196" s="32" t="s">
        <v>969</v>
      </c>
      <c r="E196" s="33" t="s">
        <v>970</v>
      </c>
      <c r="F196" s="32" t="s">
        <v>97</v>
      </c>
      <c r="G196" s="37">
        <v>20</v>
      </c>
      <c r="H196" s="36">
        <v>4003.6</v>
      </c>
      <c r="I196" s="153">
        <f t="shared" si="4"/>
        <v>7.3334443741905338E-4</v>
      </c>
      <c r="J196" s="154">
        <f t="shared" si="5"/>
        <v>0.98886046758917612</v>
      </c>
    </row>
    <row r="197" spans="2:10" x14ac:dyDescent="0.25">
      <c r="B197" s="30" t="s">
        <v>515</v>
      </c>
      <c r="C197" s="31" t="s">
        <v>224</v>
      </c>
      <c r="D197" s="32" t="s">
        <v>516</v>
      </c>
      <c r="E197" s="33" t="s">
        <v>517</v>
      </c>
      <c r="F197" s="32" t="s">
        <v>97</v>
      </c>
      <c r="G197" s="37">
        <v>20</v>
      </c>
      <c r="H197" s="36">
        <v>3868.6</v>
      </c>
      <c r="I197" s="153">
        <f t="shared" si="4"/>
        <v>7.0861631796367017E-4</v>
      </c>
      <c r="J197" s="154">
        <f t="shared" si="5"/>
        <v>0.98956908390713982</v>
      </c>
    </row>
    <row r="198" spans="2:10" x14ac:dyDescent="0.25">
      <c r="B198" s="30" t="s">
        <v>325</v>
      </c>
      <c r="C198" s="31" t="s">
        <v>224</v>
      </c>
      <c r="D198" s="32" t="s">
        <v>326</v>
      </c>
      <c r="E198" s="33" t="s">
        <v>327</v>
      </c>
      <c r="F198" s="32" t="s">
        <v>100</v>
      </c>
      <c r="G198" s="37">
        <v>250</v>
      </c>
      <c r="H198" s="36">
        <v>3867.5</v>
      </c>
      <c r="I198" s="153">
        <f t="shared" si="4"/>
        <v>7.0841482958292263E-4</v>
      </c>
      <c r="J198" s="154">
        <f t="shared" si="5"/>
        <v>0.99027749873672277</v>
      </c>
    </row>
    <row r="199" spans="2:10" x14ac:dyDescent="0.25">
      <c r="B199" s="30" t="s">
        <v>286</v>
      </c>
      <c r="C199" s="31" t="s">
        <v>224</v>
      </c>
      <c r="D199" s="32" t="s">
        <v>287</v>
      </c>
      <c r="E199" s="33" t="s">
        <v>288</v>
      </c>
      <c r="F199" s="32" t="s">
        <v>289</v>
      </c>
      <c r="G199" s="37">
        <v>150</v>
      </c>
      <c r="H199" s="36">
        <v>3816</v>
      </c>
      <c r="I199" s="153">
        <f t="shared" si="4"/>
        <v>6.9898150993883204E-4</v>
      </c>
      <c r="J199" s="154">
        <f t="shared" si="5"/>
        <v>0.99097648024666163</v>
      </c>
    </row>
    <row r="200" spans="2:10" x14ac:dyDescent="0.25">
      <c r="B200" s="30" t="s">
        <v>911</v>
      </c>
      <c r="C200" s="31" t="s">
        <v>224</v>
      </c>
      <c r="D200" s="32" t="s">
        <v>912</v>
      </c>
      <c r="E200" s="33" t="s">
        <v>913</v>
      </c>
      <c r="F200" s="32" t="s">
        <v>97</v>
      </c>
      <c r="G200" s="37">
        <v>10</v>
      </c>
      <c r="H200" s="36">
        <v>3651.7</v>
      </c>
      <c r="I200" s="153">
        <f t="shared" si="4"/>
        <v>6.6888647270535451E-4</v>
      </c>
      <c r="J200" s="154">
        <f t="shared" si="5"/>
        <v>0.99164536671936698</v>
      </c>
    </row>
    <row r="201" spans="2:10" x14ac:dyDescent="0.25">
      <c r="B201" s="30" t="s">
        <v>905</v>
      </c>
      <c r="C201" s="31" t="s">
        <v>224</v>
      </c>
      <c r="D201" s="32" t="s">
        <v>906</v>
      </c>
      <c r="E201" s="33" t="s">
        <v>907</v>
      </c>
      <c r="F201" s="32" t="s">
        <v>97</v>
      </c>
      <c r="G201" s="37">
        <v>10</v>
      </c>
      <c r="H201" s="36">
        <v>3474.3</v>
      </c>
      <c r="I201" s="153">
        <f t="shared" si="4"/>
        <v>6.3639189202842881E-4</v>
      </c>
      <c r="J201" s="154">
        <f t="shared" si="5"/>
        <v>0.99228175861139545</v>
      </c>
    </row>
    <row r="202" spans="2:10" x14ac:dyDescent="0.25">
      <c r="B202" s="30" t="s">
        <v>729</v>
      </c>
      <c r="C202" s="31" t="s">
        <v>224</v>
      </c>
      <c r="D202" s="32" t="s">
        <v>730</v>
      </c>
      <c r="E202" s="33" t="s">
        <v>731</v>
      </c>
      <c r="F202" s="32" t="s">
        <v>343</v>
      </c>
      <c r="G202" s="37">
        <v>10</v>
      </c>
      <c r="H202" s="36">
        <v>3408.2</v>
      </c>
      <c r="I202" s="153">
        <f t="shared" si="4"/>
        <v>6.2428427205805221E-4</v>
      </c>
      <c r="J202" s="154">
        <f t="shared" si="5"/>
        <v>0.99290604288345352</v>
      </c>
    </row>
    <row r="203" spans="2:10" x14ac:dyDescent="0.25">
      <c r="B203" s="30" t="s">
        <v>858</v>
      </c>
      <c r="C203" s="31" t="s">
        <v>224</v>
      </c>
      <c r="D203" s="32" t="s">
        <v>859</v>
      </c>
      <c r="E203" s="33" t="s">
        <v>860</v>
      </c>
      <c r="F203" s="32" t="s">
        <v>97</v>
      </c>
      <c r="G203" s="37">
        <v>50</v>
      </c>
      <c r="H203" s="36">
        <v>2919.5</v>
      </c>
      <c r="I203" s="153">
        <f t="shared" si="4"/>
        <v>5.3476847962956504E-4</v>
      </c>
      <c r="J203" s="154">
        <f t="shared" si="5"/>
        <v>0.99344081136308304</v>
      </c>
    </row>
    <row r="204" spans="2:10" x14ac:dyDescent="0.25">
      <c r="B204" s="30" t="s">
        <v>932</v>
      </c>
      <c r="C204" s="31" t="s">
        <v>224</v>
      </c>
      <c r="D204" s="32" t="s">
        <v>933</v>
      </c>
      <c r="E204" s="33" t="s">
        <v>934</v>
      </c>
      <c r="F204" s="32" t="s">
        <v>97</v>
      </c>
      <c r="G204" s="37">
        <v>100</v>
      </c>
      <c r="H204" s="36">
        <v>2755</v>
      </c>
      <c r="I204" s="153">
        <f t="shared" si="4"/>
        <v>5.0463680814504246E-4</v>
      </c>
      <c r="J204" s="154">
        <f t="shared" si="5"/>
        <v>0.9939454481712281</v>
      </c>
    </row>
    <row r="205" spans="2:10" x14ac:dyDescent="0.25">
      <c r="B205" s="30" t="s">
        <v>795</v>
      </c>
      <c r="C205" s="31" t="s">
        <v>224</v>
      </c>
      <c r="D205" s="32" t="s">
        <v>796</v>
      </c>
      <c r="E205" s="33" t="s">
        <v>797</v>
      </c>
      <c r="F205" s="32" t="s">
        <v>97</v>
      </c>
      <c r="G205" s="37">
        <v>10</v>
      </c>
      <c r="H205" s="36">
        <v>2754.3</v>
      </c>
      <c r="I205" s="153">
        <f t="shared" si="4"/>
        <v>5.0450858826638501E-4</v>
      </c>
      <c r="J205" s="154">
        <f t="shared" si="5"/>
        <v>0.99444995675949444</v>
      </c>
    </row>
    <row r="206" spans="2:10" x14ac:dyDescent="0.25">
      <c r="B206" s="30" t="s">
        <v>512</v>
      </c>
      <c r="C206" s="31" t="s">
        <v>224</v>
      </c>
      <c r="D206" s="32" t="s">
        <v>513</v>
      </c>
      <c r="E206" s="33" t="s">
        <v>514</v>
      </c>
      <c r="F206" s="32" t="s">
        <v>97</v>
      </c>
      <c r="G206" s="37">
        <v>20</v>
      </c>
      <c r="H206" s="36">
        <v>2605.6</v>
      </c>
      <c r="I206" s="153">
        <f t="shared" ref="I206:I225" si="6">H206/$H$12</f>
        <v>4.772710226144184E-4</v>
      </c>
      <c r="J206" s="154">
        <f t="shared" si="5"/>
        <v>0.99492722778210885</v>
      </c>
    </row>
    <row r="207" spans="2:10" x14ac:dyDescent="0.25">
      <c r="B207" s="30" t="s">
        <v>675</v>
      </c>
      <c r="C207" s="31" t="s">
        <v>224</v>
      </c>
      <c r="D207" s="32" t="s">
        <v>676</v>
      </c>
      <c r="E207" s="33" t="s">
        <v>677</v>
      </c>
      <c r="F207" s="32" t="s">
        <v>97</v>
      </c>
      <c r="G207" s="37">
        <v>10</v>
      </c>
      <c r="H207" s="36">
        <v>2590.9</v>
      </c>
      <c r="I207" s="153">
        <f t="shared" si="6"/>
        <v>4.7457840516261003E-4</v>
      </c>
      <c r="J207" s="154">
        <f t="shared" ref="J207:J225" si="7">I207+J206</f>
        <v>0.99540180618727148</v>
      </c>
    </row>
    <row r="208" spans="2:10" ht="26.4" x14ac:dyDescent="0.25">
      <c r="B208" s="30" t="s">
        <v>764</v>
      </c>
      <c r="C208" s="31" t="s">
        <v>267</v>
      </c>
      <c r="D208" s="32" t="s">
        <v>765</v>
      </c>
      <c r="E208" s="33" t="s">
        <v>766</v>
      </c>
      <c r="F208" s="32" t="s">
        <v>97</v>
      </c>
      <c r="G208" s="37">
        <v>250</v>
      </c>
      <c r="H208" s="36">
        <v>2125</v>
      </c>
      <c r="I208" s="153">
        <f t="shared" si="6"/>
        <v>3.8923891735325421E-4</v>
      </c>
      <c r="J208" s="154">
        <f t="shared" si="7"/>
        <v>0.99579104510462468</v>
      </c>
    </row>
    <row r="209" spans="2:10" x14ac:dyDescent="0.25">
      <c r="B209" s="30" t="s">
        <v>340</v>
      </c>
      <c r="C209" s="31" t="s">
        <v>224</v>
      </c>
      <c r="D209" s="32" t="s">
        <v>341</v>
      </c>
      <c r="E209" s="33" t="s">
        <v>342</v>
      </c>
      <c r="F209" s="32" t="s">
        <v>343</v>
      </c>
      <c r="G209" s="37">
        <v>50</v>
      </c>
      <c r="H209" s="36">
        <v>1933</v>
      </c>
      <c r="I209" s="153">
        <f t="shared" si="6"/>
        <v>3.5407003635004255E-4</v>
      </c>
      <c r="J209" s="154">
        <f t="shared" si="7"/>
        <v>0.9961451151409747</v>
      </c>
    </row>
    <row r="210" spans="2:10" x14ac:dyDescent="0.25">
      <c r="B210" s="30" t="s">
        <v>328</v>
      </c>
      <c r="C210" s="31" t="s">
        <v>224</v>
      </c>
      <c r="D210" s="32" t="s">
        <v>329</v>
      </c>
      <c r="E210" s="33" t="s">
        <v>330</v>
      </c>
      <c r="F210" s="32" t="s">
        <v>100</v>
      </c>
      <c r="G210" s="37">
        <v>250</v>
      </c>
      <c r="H210" s="36">
        <v>1932.5</v>
      </c>
      <c r="I210" s="153">
        <f t="shared" si="6"/>
        <v>3.5397845072242999E-4</v>
      </c>
      <c r="J210" s="154">
        <f t="shared" si="7"/>
        <v>0.99649909359169708</v>
      </c>
    </row>
    <row r="211" spans="2:10" x14ac:dyDescent="0.25">
      <c r="B211" s="30" t="s">
        <v>944</v>
      </c>
      <c r="C211" s="31" t="s">
        <v>224</v>
      </c>
      <c r="D211" s="32" t="s">
        <v>945</v>
      </c>
      <c r="E211" s="33" t="s">
        <v>946</v>
      </c>
      <c r="F211" s="32" t="s">
        <v>97</v>
      </c>
      <c r="G211" s="37">
        <v>20</v>
      </c>
      <c r="H211" s="36">
        <v>1761</v>
      </c>
      <c r="I211" s="153">
        <f t="shared" si="6"/>
        <v>3.2256458045133208E-4</v>
      </c>
      <c r="J211" s="154">
        <f t="shared" si="7"/>
        <v>0.99682165817214841</v>
      </c>
    </row>
    <row r="212" spans="2:10" x14ac:dyDescent="0.25">
      <c r="B212" s="30" t="s">
        <v>322</v>
      </c>
      <c r="C212" s="31" t="s">
        <v>224</v>
      </c>
      <c r="D212" s="32" t="s">
        <v>323</v>
      </c>
      <c r="E212" s="33" t="s">
        <v>324</v>
      </c>
      <c r="F212" s="32" t="s">
        <v>100</v>
      </c>
      <c r="G212" s="37">
        <v>90</v>
      </c>
      <c r="H212" s="36">
        <v>1744.2</v>
      </c>
      <c r="I212" s="153">
        <f t="shared" si="6"/>
        <v>3.1948730336355105E-4</v>
      </c>
      <c r="J212" s="154">
        <f t="shared" si="7"/>
        <v>0.99714114547551191</v>
      </c>
    </row>
    <row r="213" spans="2:10" x14ac:dyDescent="0.25">
      <c r="B213" s="30" t="s">
        <v>806</v>
      </c>
      <c r="C213" s="31" t="s">
        <v>224</v>
      </c>
      <c r="D213" s="32" t="s">
        <v>807</v>
      </c>
      <c r="E213" s="33" t="s">
        <v>808</v>
      </c>
      <c r="F213" s="32" t="s">
        <v>97</v>
      </c>
      <c r="G213" s="37">
        <v>20</v>
      </c>
      <c r="H213" s="36">
        <v>1683.6</v>
      </c>
      <c r="I213" s="153">
        <f t="shared" si="6"/>
        <v>3.0838712529691236E-4</v>
      </c>
      <c r="J213" s="154">
        <f t="shared" si="7"/>
        <v>0.99744953260080882</v>
      </c>
    </row>
    <row r="214" spans="2:10" x14ac:dyDescent="0.25">
      <c r="B214" s="30" t="s">
        <v>767</v>
      </c>
      <c r="C214" s="31" t="s">
        <v>267</v>
      </c>
      <c r="D214" s="32" t="s">
        <v>768</v>
      </c>
      <c r="E214" s="33" t="s">
        <v>769</v>
      </c>
      <c r="F214" s="32" t="s">
        <v>97</v>
      </c>
      <c r="G214" s="37">
        <v>250</v>
      </c>
      <c r="H214" s="36">
        <v>1672.5</v>
      </c>
      <c r="I214" s="153">
        <f t="shared" si="6"/>
        <v>3.0635392436391417E-4</v>
      </c>
      <c r="J214" s="154">
        <f t="shared" si="7"/>
        <v>0.99775588652517277</v>
      </c>
    </row>
    <row r="215" spans="2:10" x14ac:dyDescent="0.25">
      <c r="B215" s="30" t="s">
        <v>711</v>
      </c>
      <c r="C215" s="31" t="s">
        <v>224</v>
      </c>
      <c r="D215" s="32" t="s">
        <v>712</v>
      </c>
      <c r="E215" s="33" t="s">
        <v>713</v>
      </c>
      <c r="F215" s="32" t="s">
        <v>97</v>
      </c>
      <c r="G215" s="37">
        <v>25</v>
      </c>
      <c r="H215" s="36">
        <v>1664.75</v>
      </c>
      <c r="I215" s="153">
        <f t="shared" si="6"/>
        <v>3.0493434713591998E-4</v>
      </c>
      <c r="J215" s="154">
        <f t="shared" si="7"/>
        <v>0.99806082087230874</v>
      </c>
    </row>
    <row r="216" spans="2:10" x14ac:dyDescent="0.25">
      <c r="B216" s="30" t="s">
        <v>344</v>
      </c>
      <c r="C216" s="31" t="s">
        <v>224</v>
      </c>
      <c r="D216" s="32" t="s">
        <v>345</v>
      </c>
      <c r="E216" s="33" t="s">
        <v>346</v>
      </c>
      <c r="F216" s="32" t="s">
        <v>343</v>
      </c>
      <c r="G216" s="37">
        <v>50</v>
      </c>
      <c r="H216" s="36">
        <v>1545.5</v>
      </c>
      <c r="I216" s="153">
        <f t="shared" si="6"/>
        <v>2.8309117495033147E-4</v>
      </c>
      <c r="J216" s="154">
        <f t="shared" si="7"/>
        <v>0.99834391204725903</v>
      </c>
    </row>
    <row r="217" spans="2:10" x14ac:dyDescent="0.25">
      <c r="B217" s="30" t="s">
        <v>914</v>
      </c>
      <c r="C217" s="31" t="s">
        <v>224</v>
      </c>
      <c r="D217" s="32" t="s">
        <v>915</v>
      </c>
      <c r="E217" s="33" t="s">
        <v>916</v>
      </c>
      <c r="F217" s="32" t="s">
        <v>97</v>
      </c>
      <c r="G217" s="37">
        <v>5</v>
      </c>
      <c r="H217" s="36">
        <v>1198.2</v>
      </c>
      <c r="I217" s="153">
        <f t="shared" si="6"/>
        <v>2.1947579801066786E-4</v>
      </c>
      <c r="J217" s="154">
        <f t="shared" si="7"/>
        <v>0.99856338784526966</v>
      </c>
    </row>
    <row r="218" spans="2:10" x14ac:dyDescent="0.25">
      <c r="B218" s="30" t="s">
        <v>926</v>
      </c>
      <c r="C218" s="31" t="s">
        <v>224</v>
      </c>
      <c r="D218" s="32" t="s">
        <v>927</v>
      </c>
      <c r="E218" s="33" t="s">
        <v>928</v>
      </c>
      <c r="F218" s="32" t="s">
        <v>97</v>
      </c>
      <c r="G218" s="37">
        <v>10</v>
      </c>
      <c r="H218" s="36">
        <v>1192.3</v>
      </c>
      <c r="I218" s="153">
        <f t="shared" si="6"/>
        <v>2.1839508760483999E-4</v>
      </c>
      <c r="J218" s="154">
        <f t="shared" si="7"/>
        <v>0.99878178293287445</v>
      </c>
    </row>
    <row r="219" spans="2:10" x14ac:dyDescent="0.25">
      <c r="B219" s="30" t="s">
        <v>518</v>
      </c>
      <c r="C219" s="31" t="s">
        <v>224</v>
      </c>
      <c r="D219" s="32" t="s">
        <v>519</v>
      </c>
      <c r="E219" s="33" t="s">
        <v>520</v>
      </c>
      <c r="F219" s="32" t="s">
        <v>97</v>
      </c>
      <c r="G219" s="37">
        <v>20</v>
      </c>
      <c r="H219" s="36">
        <v>1122.4000000000001</v>
      </c>
      <c r="I219" s="153">
        <f t="shared" si="6"/>
        <v>2.0559141686460827E-4</v>
      </c>
      <c r="J219" s="154">
        <f t="shared" si="7"/>
        <v>0.99898737434973905</v>
      </c>
    </row>
    <row r="220" spans="2:10" x14ac:dyDescent="0.25">
      <c r="B220" s="30" t="s">
        <v>929</v>
      </c>
      <c r="C220" s="31" t="s">
        <v>224</v>
      </c>
      <c r="D220" s="32" t="s">
        <v>930</v>
      </c>
      <c r="E220" s="33" t="s">
        <v>931</v>
      </c>
      <c r="F220" s="32" t="s">
        <v>97</v>
      </c>
      <c r="G220" s="37">
        <v>10</v>
      </c>
      <c r="H220" s="36">
        <v>1071.7</v>
      </c>
      <c r="I220" s="153">
        <f t="shared" si="6"/>
        <v>1.9630463422469767E-4</v>
      </c>
      <c r="J220" s="154">
        <f t="shared" si="7"/>
        <v>0.99918367898396376</v>
      </c>
    </row>
    <row r="221" spans="2:10" x14ac:dyDescent="0.25">
      <c r="B221" s="30" t="s">
        <v>902</v>
      </c>
      <c r="C221" s="31" t="s">
        <v>224</v>
      </c>
      <c r="D221" s="32" t="s">
        <v>903</v>
      </c>
      <c r="E221" s="33" t="s">
        <v>904</v>
      </c>
      <c r="F221" s="32" t="s">
        <v>97</v>
      </c>
      <c r="G221" s="37">
        <v>10</v>
      </c>
      <c r="H221" s="36">
        <v>979.1</v>
      </c>
      <c r="I221" s="153">
        <f t="shared" si="6"/>
        <v>1.7934297599085704E-4</v>
      </c>
      <c r="J221" s="154">
        <f t="shared" si="7"/>
        <v>0.99936302195995463</v>
      </c>
    </row>
    <row r="222" spans="2:10" x14ac:dyDescent="0.25">
      <c r="B222" s="30" t="s">
        <v>908</v>
      </c>
      <c r="C222" s="31" t="s">
        <v>224</v>
      </c>
      <c r="D222" s="32" t="s">
        <v>909</v>
      </c>
      <c r="E222" s="33" t="s">
        <v>910</v>
      </c>
      <c r="F222" s="32" t="s">
        <v>97</v>
      </c>
      <c r="G222" s="37">
        <v>10</v>
      </c>
      <c r="H222" s="36">
        <v>954.5</v>
      </c>
      <c r="I222" s="153">
        <f t="shared" si="6"/>
        <v>1.7483696311232055E-4</v>
      </c>
      <c r="J222" s="154">
        <f t="shared" si="7"/>
        <v>0.9995378589230669</v>
      </c>
    </row>
    <row r="223" spans="2:10" x14ac:dyDescent="0.25">
      <c r="B223" s="30" t="s">
        <v>334</v>
      </c>
      <c r="C223" s="31" t="s">
        <v>224</v>
      </c>
      <c r="D223" s="32" t="s">
        <v>335</v>
      </c>
      <c r="E223" s="33" t="s">
        <v>336</v>
      </c>
      <c r="F223" s="32" t="s">
        <v>97</v>
      </c>
      <c r="G223" s="37">
        <v>50</v>
      </c>
      <c r="H223" s="36">
        <v>939</v>
      </c>
      <c r="I223" s="153">
        <f t="shared" si="6"/>
        <v>1.719978086563321E-4</v>
      </c>
      <c r="J223" s="154">
        <f t="shared" si="7"/>
        <v>0.99970985673172319</v>
      </c>
    </row>
    <row r="224" spans="2:10" x14ac:dyDescent="0.25">
      <c r="B224" s="30" t="s">
        <v>637</v>
      </c>
      <c r="C224" s="31" t="s">
        <v>224</v>
      </c>
      <c r="D224" s="32" t="s">
        <v>638</v>
      </c>
      <c r="E224" s="33" t="s">
        <v>639</v>
      </c>
      <c r="F224" s="32" t="s">
        <v>97</v>
      </c>
      <c r="G224" s="37">
        <v>50</v>
      </c>
      <c r="H224" s="36">
        <v>811.5</v>
      </c>
      <c r="I224" s="153">
        <f t="shared" si="6"/>
        <v>1.4864347361513683E-4</v>
      </c>
      <c r="J224" s="154">
        <f t="shared" si="7"/>
        <v>0.99985850020533829</v>
      </c>
    </row>
    <row r="225" spans="2:10" x14ac:dyDescent="0.25">
      <c r="B225" s="30" t="s">
        <v>337</v>
      </c>
      <c r="C225" s="31" t="s">
        <v>224</v>
      </c>
      <c r="D225" s="32" t="s">
        <v>338</v>
      </c>
      <c r="E225" s="33" t="s">
        <v>339</v>
      </c>
      <c r="F225" s="32" t="s">
        <v>97</v>
      </c>
      <c r="G225" s="37">
        <v>50</v>
      </c>
      <c r="H225" s="36">
        <v>772.5</v>
      </c>
      <c r="I225" s="153">
        <f t="shared" si="6"/>
        <v>1.4149979466135948E-4</v>
      </c>
      <c r="J225" s="154">
        <f t="shared" si="7"/>
        <v>0.99999999999999967</v>
      </c>
    </row>
    <row r="226" spans="2:10" x14ac:dyDescent="0.25">
      <c r="B226" s="30"/>
      <c r="C226" s="31"/>
      <c r="D226" s="32"/>
      <c r="E226" s="33"/>
      <c r="F226" s="32"/>
      <c r="G226" s="37"/>
      <c r="H226" s="36"/>
      <c r="I226" s="153"/>
      <c r="J226" s="154"/>
    </row>
    <row r="227" spans="2:10" ht="4.95" customHeight="1" x14ac:dyDescent="0.25">
      <c r="B227" s="222"/>
      <c r="C227" s="223"/>
      <c r="D227" s="223"/>
      <c r="E227" s="223"/>
      <c r="F227" s="223"/>
      <c r="G227" s="223"/>
      <c r="H227" s="223"/>
      <c r="I227" s="223"/>
      <c r="J227" s="224"/>
    </row>
    <row r="233" spans="2:10" ht="13.8" x14ac:dyDescent="0.25">
      <c r="B233" s="194" t="str">
        <f>[5]DADOS!$C$20</f>
        <v>SÃO DOMINGOS DO ARAGUAIA/PA</v>
      </c>
      <c r="C233" s="194"/>
      <c r="D233" s="194"/>
      <c r="E233" s="1"/>
      <c r="F233" s="231"/>
      <c r="G233" s="231"/>
      <c r="H233" s="231"/>
      <c r="I233" s="231"/>
    </row>
    <row r="234" spans="2:10" ht="13.8" x14ac:dyDescent="0.25">
      <c r="B234" s="2" t="s">
        <v>40</v>
      </c>
      <c r="C234" s="1"/>
      <c r="D234" s="1"/>
      <c r="E234" s="1"/>
      <c r="F234" s="3" t="s">
        <v>41</v>
      </c>
      <c r="G234" s="1"/>
      <c r="H234" s="1"/>
      <c r="I234" s="1"/>
      <c r="J234" s="1"/>
    </row>
    <row r="235" spans="2:10" ht="13.8" x14ac:dyDescent="0.25">
      <c r="B235" s="1"/>
      <c r="C235" s="1"/>
      <c r="D235" s="1"/>
      <c r="E235" s="1"/>
      <c r="F235" s="2" t="s">
        <v>33</v>
      </c>
      <c r="G235" s="221" t="str">
        <f>[5]DADOS!$C$17</f>
        <v>CLAUDIO EDUARDO BARBOSA CUNHA</v>
      </c>
      <c r="H235" s="221"/>
      <c r="I235" s="221"/>
      <c r="J235" s="1"/>
    </row>
    <row r="236" spans="2:10" ht="13.8" x14ac:dyDescent="0.25">
      <c r="B236" s="227">
        <f>[6]DADOS!C7</f>
        <v>46091</v>
      </c>
      <c r="C236" s="227"/>
      <c r="D236" s="227"/>
      <c r="E236" s="1"/>
      <c r="F236" s="2" t="s">
        <v>34</v>
      </c>
      <c r="G236" s="221">
        <f>[5]DADOS!$C$18</f>
        <v>2618350774</v>
      </c>
      <c r="H236" s="221"/>
      <c r="I236" s="221"/>
      <c r="J236" s="1"/>
    </row>
    <row r="237" spans="2:10" ht="13.8" x14ac:dyDescent="0.25">
      <c r="B237" s="2" t="s">
        <v>42</v>
      </c>
      <c r="C237" s="1"/>
      <c r="D237" s="1"/>
      <c r="E237" s="1"/>
      <c r="F237" s="2" t="s">
        <v>35</v>
      </c>
      <c r="G237" s="221" t="str">
        <f>[5]DADOS!$C$19</f>
        <v>PA20251426821</v>
      </c>
      <c r="H237" s="221"/>
      <c r="I237" s="221"/>
      <c r="J237" s="1"/>
    </row>
  </sheetData>
  <autoFilter ref="B11:J226" xr:uid="{F68ED24E-E8D9-4D06-8FC8-1B9A48D014CA}"/>
  <mergeCells count="11">
    <mergeCell ref="G235:I235"/>
    <mergeCell ref="B236:D236"/>
    <mergeCell ref="G236:I236"/>
    <mergeCell ref="G237:I237"/>
    <mergeCell ref="B5:J5"/>
    <mergeCell ref="B6:D6"/>
    <mergeCell ref="E9:J9"/>
    <mergeCell ref="B12:G12"/>
    <mergeCell ref="B227:J227"/>
    <mergeCell ref="B233:D233"/>
    <mergeCell ref="F233:I233"/>
  </mergeCells>
  <conditionalFormatting sqref="B12 B13:H226">
    <cfRule type="expression" dxfId="3" priority="1">
      <formula>$A12="Nível 4"</formula>
    </cfRule>
    <cfRule type="expression" dxfId="2" priority="2">
      <formula>$A12="Nível 3"</formula>
    </cfRule>
    <cfRule type="expression" dxfId="1" priority="3">
      <formula>$A12="Nível 2"</formula>
    </cfRule>
    <cfRule type="expression" dxfId="0" priority="4">
      <formula>$A12="Meta"</formula>
    </cfRule>
  </conditionalFormatting>
  <pageMargins left="0.51181102362204722" right="0.51181102362204722" top="0.78740157480314965" bottom="0.78740157480314965" header="0.31496062992125984" footer="0.31496062992125984"/>
  <pageSetup paperSize="9" fitToHeight="0" orientation="landscape" r:id="rId1"/>
  <headerFooter>
    <oddHeader>&amp;C&amp;G</oddHeader>
    <oddFooter>&amp;R&amp;P/&amp;N</oddFooter>
  </headerFooter>
  <colBreaks count="1" manualBreakCount="1">
    <brk id="6" max="59" man="1"/>
  </colBreaks>
  <legacyDrawingHF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13123ED-DCC4-49A9-B9EB-1DD87F43B332}">
  <dimension ref="B2:L21"/>
  <sheetViews>
    <sheetView showGridLines="0" view="pageBreakPreview" zoomScale="85" zoomScaleNormal="100" zoomScaleSheetLayoutView="85" workbookViewId="0">
      <selection activeCell="E10" sqref="E10"/>
    </sheetView>
  </sheetViews>
  <sheetFormatPr defaultColWidth="8.88671875" defaultRowHeight="13.2" x14ac:dyDescent="0.25"/>
  <cols>
    <col min="1" max="1" width="8.88671875" style="3"/>
    <col min="2" max="2" width="17.44140625" style="3" customWidth="1"/>
    <col min="3" max="3" width="73" style="3" customWidth="1"/>
    <col min="4" max="4" width="11.88671875" style="3" customWidth="1"/>
    <col min="5" max="6" width="17.33203125" style="3" customWidth="1"/>
    <col min="7" max="7" width="12.88671875" style="3" bestFit="1" customWidth="1"/>
    <col min="8" max="16384" width="8.88671875" style="3"/>
  </cols>
  <sheetData>
    <row r="2" spans="2:12" x14ac:dyDescent="0.25">
      <c r="B2" s="174" t="s">
        <v>93</v>
      </c>
      <c r="C2" s="175"/>
      <c r="D2" s="175"/>
      <c r="E2" s="175"/>
      <c r="F2" s="175"/>
    </row>
    <row r="3" spans="2:12" x14ac:dyDescent="0.25">
      <c r="B3" s="201" t="s">
        <v>47</v>
      </c>
      <c r="C3" s="202"/>
      <c r="D3" s="202"/>
    </row>
    <row r="5" spans="2:12" x14ac:dyDescent="0.25">
      <c r="B5" s="13" t="s">
        <v>2</v>
      </c>
      <c r="C5" s="201" t="s">
        <v>4</v>
      </c>
      <c r="D5" s="202"/>
      <c r="E5" s="202"/>
      <c r="F5" s="203"/>
    </row>
    <row r="6" spans="2:12" x14ac:dyDescent="0.25">
      <c r="B6" s="69" t="str">
        <f>DADOS!$C$5</f>
        <v>SDA.2611</v>
      </c>
      <c r="C6" s="289" t="str">
        <f>DADOS!$C$3</f>
        <v>REGISTRO DE PREÇO DE PEQUENOS REPAROS NOS PREDIOS DA SECRETARIA DE SAÚDE DE SÃO DOMINGOS DO ARAGUAIA</v>
      </c>
      <c r="D6" s="194"/>
      <c r="E6" s="194"/>
      <c r="F6" s="290"/>
    </row>
    <row r="8" spans="2:12" ht="26.4" x14ac:dyDescent="0.25">
      <c r="B8" s="28" t="s">
        <v>22</v>
      </c>
      <c r="C8" s="67" t="s">
        <v>25</v>
      </c>
      <c r="D8" s="28" t="s">
        <v>26</v>
      </c>
      <c r="E8" s="28" t="s">
        <v>91</v>
      </c>
      <c r="F8" s="25" t="s">
        <v>92</v>
      </c>
      <c r="I8" s="104"/>
      <c r="J8" s="104"/>
      <c r="K8" s="104"/>
      <c r="L8" s="104"/>
    </row>
    <row r="9" spans="2:12" x14ac:dyDescent="0.25">
      <c r="B9" s="103">
        <v>1</v>
      </c>
      <c r="C9" s="132" t="s">
        <v>737</v>
      </c>
      <c r="D9" s="133" t="s">
        <v>343</v>
      </c>
      <c r="E9" s="163">
        <f>ABC!G13</f>
        <v>400</v>
      </c>
      <c r="F9" s="164">
        <f t="shared" ref="F9:F11" si="0">TRUNC(E9*0.5,0)</f>
        <v>200</v>
      </c>
    </row>
    <row r="10" spans="2:12" ht="26.4" x14ac:dyDescent="0.25">
      <c r="B10" s="62">
        <v>2</v>
      </c>
      <c r="C10" s="109" t="s">
        <v>981</v>
      </c>
      <c r="D10" s="29" t="s">
        <v>100</v>
      </c>
      <c r="E10" s="37">
        <f>ABC!G14</f>
        <v>2500</v>
      </c>
      <c r="F10" s="102">
        <f t="shared" si="0"/>
        <v>1250</v>
      </c>
    </row>
    <row r="11" spans="2:12" x14ac:dyDescent="0.25">
      <c r="B11" s="62">
        <v>3</v>
      </c>
      <c r="C11" s="158" t="s">
        <v>866</v>
      </c>
      <c r="D11" s="159" t="s">
        <v>343</v>
      </c>
      <c r="E11" s="37">
        <f>ABC!G15</f>
        <v>200</v>
      </c>
      <c r="F11" s="102">
        <f t="shared" si="0"/>
        <v>100</v>
      </c>
    </row>
    <row r="12" spans="2:12" x14ac:dyDescent="0.25">
      <c r="B12" s="62">
        <v>4</v>
      </c>
      <c r="C12" s="158" t="s">
        <v>982</v>
      </c>
      <c r="D12" s="159" t="s">
        <v>100</v>
      </c>
      <c r="E12" s="162">
        <f>ABC!G16</f>
        <v>2000</v>
      </c>
      <c r="F12" s="102">
        <f t="shared" ref="F12:F14" si="1">TRUNC(E12*0.5,0)</f>
        <v>1000</v>
      </c>
    </row>
    <row r="13" spans="2:12" x14ac:dyDescent="0.25">
      <c r="B13" s="62">
        <v>5</v>
      </c>
      <c r="C13" s="158" t="s">
        <v>828</v>
      </c>
      <c r="D13" s="159" t="s">
        <v>343</v>
      </c>
      <c r="E13" s="160">
        <f>ABC!G18</f>
        <v>200</v>
      </c>
      <c r="F13" s="102">
        <f t="shared" si="1"/>
        <v>100</v>
      </c>
    </row>
    <row r="14" spans="2:12" ht="26.4" x14ac:dyDescent="0.25">
      <c r="B14" s="63">
        <v>6</v>
      </c>
      <c r="C14" s="110" t="s">
        <v>428</v>
      </c>
      <c r="D14" s="101" t="s">
        <v>100</v>
      </c>
      <c r="E14" s="160">
        <f>ABC!G19</f>
        <v>500</v>
      </c>
      <c r="F14" s="161">
        <f t="shared" si="1"/>
        <v>250</v>
      </c>
    </row>
    <row r="15" spans="2:12" x14ac:dyDescent="0.25">
      <c r="B15" s="47"/>
      <c r="C15" s="104"/>
      <c r="D15" s="77"/>
      <c r="E15" s="165"/>
      <c r="F15" s="165"/>
    </row>
    <row r="17" spans="2:6" x14ac:dyDescent="0.25">
      <c r="B17" s="299" t="str">
        <f>DADOS!$C$20</f>
        <v>SÃO DOMINGOS DO ARAGUAIA/PA</v>
      </c>
      <c r="C17" s="299"/>
      <c r="E17" s="66"/>
      <c r="F17" s="66"/>
    </row>
    <row r="18" spans="2:6" x14ac:dyDescent="0.25">
      <c r="B18" s="2" t="s">
        <v>40</v>
      </c>
      <c r="D18" s="68" t="s">
        <v>41</v>
      </c>
      <c r="E18" s="68"/>
    </row>
    <row r="19" spans="2:6" x14ac:dyDescent="0.25">
      <c r="D19" s="2" t="s">
        <v>33</v>
      </c>
      <c r="E19" s="45" t="str">
        <f>DADOS!$C$17</f>
        <v>CLAUDIO EDUARDO BARBOSA CUNHA</v>
      </c>
    </row>
    <row r="20" spans="2:6" x14ac:dyDescent="0.25">
      <c r="B20" s="232">
        <f>DADOS!$C$7</f>
        <v>46216</v>
      </c>
      <c r="C20" s="232"/>
      <c r="D20" s="2" t="s">
        <v>34</v>
      </c>
      <c r="E20" s="45">
        <f>DADOS!$C$18</f>
        <v>2618350774</v>
      </c>
    </row>
    <row r="21" spans="2:6" x14ac:dyDescent="0.25">
      <c r="B21" s="2" t="s">
        <v>42</v>
      </c>
      <c r="D21" s="2" t="s">
        <v>35</v>
      </c>
      <c r="E21" s="45" t="str">
        <f>DADOS!$C$19</f>
        <v>PA20261561605</v>
      </c>
    </row>
  </sheetData>
  <mergeCells count="6">
    <mergeCell ref="B2:F2"/>
    <mergeCell ref="B17:C17"/>
    <mergeCell ref="B20:C20"/>
    <mergeCell ref="C5:F5"/>
    <mergeCell ref="C6:F6"/>
    <mergeCell ref="B3:D3"/>
  </mergeCells>
  <pageMargins left="0.51181102362204722" right="0.51181102362204722" top="0.78740157480314965" bottom="0.78740157480314965" header="0.31496062992125984" footer="0.31496062992125984"/>
  <pageSetup paperSize="9" scale="67" orientation="portrait" r:id="rId1"/>
  <headerFooter>
    <oddHeader>&amp;C&amp;G</oddHeader>
  </headerFooter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9</vt:i4>
      </vt:variant>
      <vt:variant>
        <vt:lpstr>Intervalos Nomeados</vt:lpstr>
      </vt:variant>
      <vt:variant>
        <vt:i4>12</vt:i4>
      </vt:variant>
    </vt:vector>
  </HeadingPairs>
  <TitlesOfParts>
    <vt:vector size="21" baseType="lpstr">
      <vt:lpstr>DADOS</vt:lpstr>
      <vt:lpstr>COMPOSIÇÃO</vt:lpstr>
      <vt:lpstr>BDI</vt:lpstr>
      <vt:lpstr>ORÇAMENTO</vt:lpstr>
      <vt:lpstr>CÁLCULO</vt:lpstr>
      <vt:lpstr>ENCARGOS</vt:lpstr>
      <vt:lpstr>CRONO</vt:lpstr>
      <vt:lpstr>ABC</vt:lpstr>
      <vt:lpstr>RELEVÂNCIA</vt:lpstr>
      <vt:lpstr>BDI!Area_de_impressao</vt:lpstr>
      <vt:lpstr>CÁLCULO!Area_de_impressao</vt:lpstr>
      <vt:lpstr>COMPOSIÇÃO!Area_de_impressao</vt:lpstr>
      <vt:lpstr>CRONO!Area_de_impressao</vt:lpstr>
      <vt:lpstr>ORÇAMENTO!Area_de_impressao</vt:lpstr>
      <vt:lpstr>RELEVÂNCIA!Area_de_impressao</vt:lpstr>
      <vt:lpstr>ABC!Titulos_de_impressao</vt:lpstr>
      <vt:lpstr>CÁLCULO!Titulos_de_impressao</vt:lpstr>
      <vt:lpstr>COMPOSIÇÃO!Titulos_de_impressao</vt:lpstr>
      <vt:lpstr>CRONO!Titulos_de_impressao</vt:lpstr>
      <vt:lpstr>ENCARGOS!Titulos_de_impressao</vt:lpstr>
      <vt:lpstr>ORÇAMENTO!Titulos_de_impressao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Cliente</dc:creator>
  <cp:lastModifiedBy>Eduardo Pará</cp:lastModifiedBy>
  <cp:lastPrinted>2026-07-15T00:57:40Z</cp:lastPrinted>
  <dcterms:created xsi:type="dcterms:W3CDTF">2024-07-30T20:28:51Z</dcterms:created>
  <dcterms:modified xsi:type="dcterms:W3CDTF">2026-07-15T01:02:52Z</dcterms:modified>
</cp:coreProperties>
</file>