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effeeb9cadcbd7c/ARQUIVOS/2025/SDA/BENTA ALVES - SALAS/Documentos Enviados/"/>
    </mc:Choice>
  </mc:AlternateContent>
  <xr:revisionPtr revIDLastSave="1474" documentId="13_ncr:1_{57754299-6D97-4E3E-ABF1-B2180824A1D9}" xr6:coauthVersionLast="47" xr6:coauthVersionMax="47" xr10:uidLastSave="{E6576A1D-A310-4B58-B19C-F9E52ECFBC75}"/>
  <bookViews>
    <workbookView xWindow="-120" yWindow="-120" windowWidth="29040" windowHeight="15720" activeTab="5" xr2:uid="{1C818BF4-CFB8-4C35-9F6A-C97ECE918AD6}"/>
  </bookViews>
  <sheets>
    <sheet name="DADOS" sheetId="2" r:id="rId1"/>
    <sheet name="COMPOSIÇÃO" sheetId="6" r:id="rId2"/>
    <sheet name="BDI" sheetId="3" r:id="rId3"/>
    <sheet name="ORÇAMENTO" sheetId="1" r:id="rId4"/>
    <sheet name="CÁLCULO" sheetId="4" r:id="rId5"/>
    <sheet name="CRONO" sheetId="9" r:id="rId6"/>
    <sheet name="ABC" sheetId="7" r:id="rId7"/>
    <sheet name="RELEVÂNCIA" sheetId="8" r:id="rId8"/>
  </sheets>
  <externalReferences>
    <externalReference r:id="rId9"/>
  </externalReferences>
  <definedNames>
    <definedName name="_xlnm._FilterDatabase" localSheetId="6" hidden="1">ABC!$B$11:$J$58</definedName>
    <definedName name="_xlnm.Print_Area" localSheetId="2">BDI!$B$1:$K$55</definedName>
    <definedName name="_xlnm.Print_Area" localSheetId="4">CÁLCULO!$B$1:$F$86</definedName>
    <definedName name="_xlnm.Print_Area" localSheetId="1">COMPOSIÇÃO!$A$1:$G$47</definedName>
    <definedName name="_xlnm.Print_Area" localSheetId="5">CRONO!$B$1:$S$37</definedName>
    <definedName name="_xlnm.Print_Area" localSheetId="3">ORÇAMENTO!$B$1:$K$91</definedName>
    <definedName name="_xlnm.Print_Area" localSheetId="7">RELEVÂNCIA!$B$1:$F$22</definedName>
    <definedName name="CAIXA.Modo" hidden="1">[1]BM!$A$3</definedName>
    <definedName name="_xlnm.Print_Titles" localSheetId="6">ABC!$1:$11</definedName>
    <definedName name="_xlnm.Print_Titles" localSheetId="4">CÁLCULO!$5:$12</definedName>
    <definedName name="_xlnm.Print_Titles" localSheetId="1">COMPOSIÇÃO!$1:$4</definedName>
    <definedName name="_xlnm.Print_Titles" localSheetId="5">CRONO!$1:$8</definedName>
    <definedName name="_xlnm.Print_Titles" localSheetId="3">ORÇAMENTO!$1:$12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8" l="1"/>
  <c r="F15" i="8" s="1"/>
  <c r="E10" i="8"/>
  <c r="F10" i="8" s="1"/>
  <c r="E9" i="8"/>
  <c r="F9" i="8" s="1"/>
  <c r="J25" i="9"/>
  <c r="L25" i="9"/>
  <c r="M25" i="9"/>
  <c r="N25" i="9"/>
  <c r="O25" i="9"/>
  <c r="P25" i="9"/>
  <c r="Q25" i="9"/>
  <c r="R25" i="9"/>
  <c r="S25" i="9"/>
  <c r="F19" i="9"/>
  <c r="C22" i="9" s="1"/>
  <c r="C19" i="9"/>
  <c r="F17" i="9"/>
  <c r="C17" i="9"/>
  <c r="F15" i="9"/>
  <c r="C15" i="9"/>
  <c r="F13" i="9"/>
  <c r="C13" i="9"/>
  <c r="F11" i="9"/>
  <c r="C11" i="9"/>
  <c r="F11" i="8"/>
  <c r="F12" i="8"/>
  <c r="F14" i="8"/>
  <c r="F13" i="8"/>
  <c r="I18" i="9"/>
  <c r="J16" i="9"/>
  <c r="I14" i="9"/>
  <c r="H12" i="9"/>
  <c r="F9" i="9"/>
  <c r="H10" i="9" s="1"/>
  <c r="C9" i="9"/>
  <c r="A19" i="9"/>
  <c r="A17" i="9"/>
  <c r="A15" i="9"/>
  <c r="A14" i="4"/>
  <c r="B14" i="4"/>
  <c r="C14" i="4"/>
  <c r="A15" i="4"/>
  <c r="B15" i="4"/>
  <c r="C15" i="4"/>
  <c r="D15" i="4"/>
  <c r="E15" i="4"/>
  <c r="A16" i="4"/>
  <c r="B16" i="4"/>
  <c r="C16" i="4"/>
  <c r="D16" i="4"/>
  <c r="E16" i="4"/>
  <c r="A17" i="4"/>
  <c r="B17" i="4"/>
  <c r="C17" i="4"/>
  <c r="A18" i="4"/>
  <c r="B18" i="4"/>
  <c r="C18" i="4"/>
  <c r="D18" i="4"/>
  <c r="E18" i="4"/>
  <c r="A19" i="4"/>
  <c r="B19" i="4"/>
  <c r="C19" i="4"/>
  <c r="A20" i="4"/>
  <c r="B20" i="4"/>
  <c r="C20" i="4"/>
  <c r="D20" i="4"/>
  <c r="E20" i="4"/>
  <c r="A21" i="4"/>
  <c r="B21" i="4"/>
  <c r="C21" i="4"/>
  <c r="D21" i="4"/>
  <c r="E21" i="4"/>
  <c r="A22" i="4"/>
  <c r="B22" i="4"/>
  <c r="C22" i="4"/>
  <c r="D22" i="4"/>
  <c r="E22" i="4"/>
  <c r="A23" i="4"/>
  <c r="B23" i="4"/>
  <c r="C23" i="4"/>
  <c r="A24" i="4"/>
  <c r="B24" i="4"/>
  <c r="C24" i="4"/>
  <c r="A25" i="4"/>
  <c r="B25" i="4"/>
  <c r="C25" i="4"/>
  <c r="D25" i="4"/>
  <c r="E25" i="4"/>
  <c r="A26" i="4"/>
  <c r="B26" i="4"/>
  <c r="C26" i="4"/>
  <c r="D26" i="4"/>
  <c r="E26" i="4"/>
  <c r="A27" i="4"/>
  <c r="B27" i="4"/>
  <c r="C27" i="4"/>
  <c r="D27" i="4"/>
  <c r="E27" i="4"/>
  <c r="A28" i="4"/>
  <c r="B28" i="4"/>
  <c r="C28" i="4"/>
  <c r="D28" i="4"/>
  <c r="E28" i="4"/>
  <c r="A29" i="4"/>
  <c r="B29" i="4"/>
  <c r="C29" i="4"/>
  <c r="D29" i="4"/>
  <c r="E29" i="4"/>
  <c r="A30" i="4"/>
  <c r="B30" i="4"/>
  <c r="C30" i="4"/>
  <c r="D30" i="4"/>
  <c r="E30" i="4"/>
  <c r="A31" i="4"/>
  <c r="B31" i="4"/>
  <c r="C31" i="4"/>
  <c r="A32" i="4"/>
  <c r="B32" i="4"/>
  <c r="C32" i="4"/>
  <c r="D32" i="4"/>
  <c r="E32" i="4"/>
  <c r="A33" i="4"/>
  <c r="B33" i="4"/>
  <c r="C33" i="4"/>
  <c r="D33" i="4"/>
  <c r="E33" i="4"/>
  <c r="A34" i="4"/>
  <c r="B34" i="4"/>
  <c r="C34" i="4"/>
  <c r="D34" i="4"/>
  <c r="E34" i="4"/>
  <c r="A35" i="4"/>
  <c r="B35" i="4"/>
  <c r="C35" i="4"/>
  <c r="D35" i="4"/>
  <c r="E35" i="4"/>
  <c r="A36" i="4"/>
  <c r="B36" i="4"/>
  <c r="C36" i="4"/>
  <c r="D36" i="4"/>
  <c r="E36" i="4"/>
  <c r="A37" i="4"/>
  <c r="B37" i="4"/>
  <c r="C37" i="4"/>
  <c r="A38" i="4"/>
  <c r="B38" i="4"/>
  <c r="C38" i="4"/>
  <c r="A39" i="4"/>
  <c r="B39" i="4"/>
  <c r="C39" i="4"/>
  <c r="D39" i="4"/>
  <c r="E39" i="4"/>
  <c r="A40" i="4"/>
  <c r="B40" i="4"/>
  <c r="C40" i="4"/>
  <c r="D40" i="4"/>
  <c r="E40" i="4"/>
  <c r="A41" i="4"/>
  <c r="B41" i="4"/>
  <c r="C41" i="4"/>
  <c r="D41" i="4"/>
  <c r="E41" i="4"/>
  <c r="A42" i="4"/>
  <c r="B42" i="4"/>
  <c r="C42" i="4"/>
  <c r="D42" i="4"/>
  <c r="E42" i="4"/>
  <c r="A43" i="4"/>
  <c r="B43" i="4"/>
  <c r="C43" i="4"/>
  <c r="D43" i="4"/>
  <c r="E43" i="4"/>
  <c r="A44" i="4"/>
  <c r="B44" i="4"/>
  <c r="C44" i="4"/>
  <c r="A45" i="4"/>
  <c r="B45" i="4"/>
  <c r="C45" i="4"/>
  <c r="D45" i="4"/>
  <c r="E45" i="4"/>
  <c r="A46" i="4"/>
  <c r="B46" i="4"/>
  <c r="C46" i="4"/>
  <c r="D46" i="4"/>
  <c r="E46" i="4"/>
  <c r="A47" i="4"/>
  <c r="B47" i="4"/>
  <c r="C47" i="4"/>
  <c r="D47" i="4"/>
  <c r="E47" i="4"/>
  <c r="A48" i="4"/>
  <c r="B48" i="4"/>
  <c r="C48" i="4"/>
  <c r="A49" i="4"/>
  <c r="B49" i="4"/>
  <c r="C49" i="4"/>
  <c r="A50" i="4"/>
  <c r="B50" i="4"/>
  <c r="C50" i="4"/>
  <c r="D50" i="4"/>
  <c r="E50" i="4"/>
  <c r="A51" i="4"/>
  <c r="B51" i="4"/>
  <c r="C51" i="4"/>
  <c r="D51" i="4"/>
  <c r="E51" i="4"/>
  <c r="A52" i="4"/>
  <c r="B52" i="4"/>
  <c r="C52" i="4"/>
  <c r="D52" i="4"/>
  <c r="E52" i="4"/>
  <c r="A53" i="4"/>
  <c r="B53" i="4"/>
  <c r="C53" i="4"/>
  <c r="A54" i="4"/>
  <c r="B54" i="4"/>
  <c r="C54" i="4"/>
  <c r="D54" i="4"/>
  <c r="E54" i="4"/>
  <c r="A55" i="4"/>
  <c r="B55" i="4"/>
  <c r="C55" i="4"/>
  <c r="D55" i="4"/>
  <c r="E55" i="4"/>
  <c r="A56" i="4"/>
  <c r="B56" i="4"/>
  <c r="C56" i="4"/>
  <c r="D56" i="4"/>
  <c r="E56" i="4"/>
  <c r="A57" i="4"/>
  <c r="B57" i="4"/>
  <c r="C57" i="4"/>
  <c r="A58" i="4"/>
  <c r="B58" i="4"/>
  <c r="C58" i="4"/>
  <c r="D58" i="4"/>
  <c r="E58" i="4"/>
  <c r="A59" i="4"/>
  <c r="B59" i="4"/>
  <c r="C59" i="4"/>
  <c r="A60" i="4"/>
  <c r="B60" i="4"/>
  <c r="C60" i="4"/>
  <c r="A61" i="4"/>
  <c r="B61" i="4"/>
  <c r="C61" i="4"/>
  <c r="D61" i="4"/>
  <c r="E61" i="4"/>
  <c r="A62" i="4"/>
  <c r="B62" i="4"/>
  <c r="C62" i="4"/>
  <c r="D62" i="4"/>
  <c r="E62" i="4"/>
  <c r="A63" i="4"/>
  <c r="B63" i="4"/>
  <c r="C63" i="4"/>
  <c r="A64" i="4"/>
  <c r="B64" i="4"/>
  <c r="C64" i="4"/>
  <c r="D64" i="4"/>
  <c r="E64" i="4"/>
  <c r="A65" i="4"/>
  <c r="B65" i="4"/>
  <c r="C65" i="4"/>
  <c r="D65" i="4"/>
  <c r="E65" i="4"/>
  <c r="A66" i="4"/>
  <c r="B66" i="4"/>
  <c r="C66" i="4"/>
  <c r="A67" i="4"/>
  <c r="B67" i="4"/>
  <c r="C67" i="4"/>
  <c r="A68" i="4"/>
  <c r="B68" i="4"/>
  <c r="C68" i="4"/>
  <c r="D68" i="4"/>
  <c r="E68" i="4"/>
  <c r="A69" i="4"/>
  <c r="B69" i="4"/>
  <c r="C69" i="4"/>
  <c r="D69" i="4"/>
  <c r="E69" i="4"/>
  <c r="A70" i="4"/>
  <c r="B70" i="4"/>
  <c r="C70" i="4"/>
  <c r="D70" i="4"/>
  <c r="E70" i="4"/>
  <c r="A71" i="4"/>
  <c r="B71" i="4"/>
  <c r="C71" i="4"/>
  <c r="D71" i="4"/>
  <c r="E71" i="4"/>
  <c r="A72" i="4"/>
  <c r="B72" i="4"/>
  <c r="C72" i="4"/>
  <c r="D72" i="4"/>
  <c r="E72" i="4"/>
  <c r="A73" i="4"/>
  <c r="B73" i="4"/>
  <c r="C73" i="4"/>
  <c r="D73" i="4"/>
  <c r="E73" i="4"/>
  <c r="A74" i="4"/>
  <c r="B74" i="4"/>
  <c r="C74" i="4"/>
  <c r="A75" i="4"/>
  <c r="B75" i="4"/>
  <c r="C75" i="4"/>
  <c r="D75" i="4"/>
  <c r="E75" i="4"/>
  <c r="A76" i="4"/>
  <c r="B76" i="4"/>
  <c r="C76" i="4"/>
  <c r="D76" i="4"/>
  <c r="E76" i="4"/>
  <c r="A77" i="4"/>
  <c r="B77" i="4"/>
  <c r="C77" i="4"/>
  <c r="D77" i="4"/>
  <c r="E77" i="4"/>
  <c r="A78" i="4"/>
  <c r="B78" i="4"/>
  <c r="C78" i="4"/>
  <c r="D78" i="4"/>
  <c r="E78" i="4"/>
  <c r="A13" i="4"/>
  <c r="I20" i="9" l="1"/>
  <c r="I25" i="9" s="1"/>
  <c r="K20" i="9"/>
  <c r="K25" i="9" s="1"/>
  <c r="A20" i="9"/>
  <c r="H14" i="9"/>
  <c r="I16" i="9"/>
  <c r="A14" i="9" l="1"/>
  <c r="H25" i="9"/>
  <c r="A18" i="9"/>
  <c r="A16" i="9"/>
  <c r="B36" i="9"/>
  <c r="J36" i="9"/>
  <c r="J37" i="9"/>
  <c r="J35" i="9"/>
  <c r="B33" i="9"/>
  <c r="N5" i="9"/>
  <c r="F5" i="9"/>
  <c r="D5" i="9"/>
  <c r="B5" i="9"/>
  <c r="A13" i="9"/>
  <c r="A11" i="9"/>
  <c r="A9" i="9"/>
  <c r="I23" i="9" l="1"/>
  <c r="M24" i="9"/>
  <c r="M23" i="9" s="1"/>
  <c r="R24" i="9"/>
  <c r="R23" i="9" s="1"/>
  <c r="L24" i="9"/>
  <c r="L23" i="9" s="1"/>
  <c r="A12" i="9"/>
  <c r="H22" i="9"/>
  <c r="H26" i="9" s="1"/>
  <c r="S22" i="9"/>
  <c r="K22" i="9"/>
  <c r="Q24" i="9"/>
  <c r="Q23" i="9" s="1"/>
  <c r="Q22" i="9"/>
  <c r="J24" i="9"/>
  <c r="J23" i="9" s="1"/>
  <c r="J22" i="9"/>
  <c r="A10" i="9"/>
  <c r="I22" i="9" l="1"/>
  <c r="I26" i="9" s="1"/>
  <c r="J26" i="9" s="1"/>
  <c r="K26" i="9" s="1"/>
  <c r="R22" i="9"/>
  <c r="M22" i="9"/>
  <c r="L22" i="9"/>
  <c r="S24" i="9"/>
  <c r="S23" i="9" s="1"/>
  <c r="H28" i="9"/>
  <c r="I28" i="9" s="1"/>
  <c r="J28" i="9" s="1"/>
  <c r="K24" i="9"/>
  <c r="K23" i="9" s="1"/>
  <c r="O22" i="9"/>
  <c r="H29" i="9"/>
  <c r="I29" i="9" s="1"/>
  <c r="J29" i="9" s="1"/>
  <c r="K29" i="9" s="1"/>
  <c r="L29" i="9" s="1"/>
  <c r="M29" i="9" s="1"/>
  <c r="N29" i="9" s="1"/>
  <c r="O29" i="9" s="1"/>
  <c r="P29" i="9" s="1"/>
  <c r="Q29" i="9" s="1"/>
  <c r="R29" i="9" s="1"/>
  <c r="S29" i="9" s="1"/>
  <c r="O24" i="9"/>
  <c r="O23" i="9" s="1"/>
  <c r="N24" i="9"/>
  <c r="N23" i="9" s="1"/>
  <c r="N22" i="9"/>
  <c r="P24" i="9"/>
  <c r="P23" i="9" s="1"/>
  <c r="P22" i="9"/>
  <c r="H23" i="9" l="1"/>
  <c r="H27" i="9" s="1"/>
  <c r="I27" i="9" s="1"/>
  <c r="J27" i="9" s="1"/>
  <c r="K27" i="9" s="1"/>
  <c r="L27" i="9" s="1"/>
  <c r="M27" i="9" s="1"/>
  <c r="N27" i="9" s="1"/>
  <c r="O27" i="9" s="1"/>
  <c r="P27" i="9" s="1"/>
  <c r="Q27" i="9" s="1"/>
  <c r="R27" i="9" s="1"/>
  <c r="S27" i="9" s="1"/>
  <c r="L26" i="9"/>
  <c r="M26" i="9" s="1"/>
  <c r="N26" i="9" s="1"/>
  <c r="O26" i="9" s="1"/>
  <c r="P26" i="9" s="1"/>
  <c r="Q26" i="9" s="1"/>
  <c r="R26" i="9" s="1"/>
  <c r="S26" i="9" s="1"/>
  <c r="K28" i="9"/>
  <c r="L28" i="9" s="1"/>
  <c r="M28" i="9" s="1"/>
  <c r="N28" i="9" s="1"/>
  <c r="O28" i="9" s="1"/>
  <c r="P28" i="9" s="1"/>
  <c r="Q28" i="9" s="1"/>
  <c r="R28" i="9" s="1"/>
  <c r="S28" i="9" s="1"/>
  <c r="H12" i="7" l="1"/>
  <c r="B9" i="1"/>
  <c r="A44" i="6"/>
  <c r="K9" i="1"/>
  <c r="K8" i="1"/>
  <c r="J9" i="1"/>
  <c r="J8" i="1"/>
  <c r="K6" i="1"/>
  <c r="J6" i="1"/>
  <c r="K5" i="1"/>
  <c r="J5" i="1"/>
  <c r="C6" i="8"/>
  <c r="B6" i="8"/>
  <c r="E22" i="8"/>
  <c r="E21" i="8"/>
  <c r="E20" i="8"/>
  <c r="B18" i="8"/>
  <c r="G66" i="7"/>
  <c r="G65" i="7"/>
  <c r="G64" i="7"/>
  <c r="B62" i="7"/>
  <c r="E9" i="7"/>
  <c r="B12" i="7" s="1"/>
  <c r="C9" i="7"/>
  <c r="B9" i="7"/>
  <c r="F86" i="4"/>
  <c r="F85" i="4"/>
  <c r="F84" i="4"/>
  <c r="B82" i="4"/>
  <c r="C13" i="4"/>
  <c r="B13" i="4"/>
  <c r="G91" i="1"/>
  <c r="G90" i="1"/>
  <c r="G89" i="1"/>
  <c r="B87" i="1"/>
  <c r="E9" i="1"/>
  <c r="E6" i="1"/>
  <c r="B12" i="1" s="1"/>
  <c r="C6" i="1"/>
  <c r="B6" i="1"/>
  <c r="C55" i="3"/>
  <c r="C54" i="3"/>
  <c r="C53" i="3"/>
  <c r="B8" i="3"/>
  <c r="F5" i="3"/>
  <c r="B48" i="3" s="1"/>
  <c r="D5" i="3"/>
  <c r="B5" i="3"/>
  <c r="H8" i="7"/>
  <c r="E47" i="6"/>
  <c r="E46" i="6"/>
  <c r="I21" i="7" l="1"/>
  <c r="I29" i="7"/>
  <c r="I37" i="7"/>
  <c r="I45" i="7"/>
  <c r="I53" i="7"/>
  <c r="I32" i="7"/>
  <c r="I40" i="7"/>
  <c r="I56" i="7"/>
  <c r="I14" i="7"/>
  <c r="J14" i="7" s="1"/>
  <c r="I22" i="7"/>
  <c r="I30" i="7"/>
  <c r="I38" i="7"/>
  <c r="I46" i="7"/>
  <c r="I54" i="7"/>
  <c r="I24" i="7"/>
  <c r="I33" i="7"/>
  <c r="I49" i="7"/>
  <c r="I15" i="7"/>
  <c r="I23" i="7"/>
  <c r="I31" i="7"/>
  <c r="I39" i="7"/>
  <c r="I47" i="7"/>
  <c r="I55" i="7"/>
  <c r="I16" i="7"/>
  <c r="I48" i="7"/>
  <c r="I17" i="7"/>
  <c r="I41" i="7"/>
  <c r="I57" i="7"/>
  <c r="I18" i="7"/>
  <c r="I26" i="7"/>
  <c r="I34" i="7"/>
  <c r="I42" i="7"/>
  <c r="I50" i="7"/>
  <c r="I13" i="7"/>
  <c r="J13" i="7" s="1"/>
  <c r="I19" i="7"/>
  <c r="I27" i="7"/>
  <c r="I35" i="7"/>
  <c r="I43" i="7"/>
  <c r="I51" i="7"/>
  <c r="I20" i="7"/>
  <c r="I28" i="7"/>
  <c r="I36" i="7"/>
  <c r="I44" i="7"/>
  <c r="I52" i="7"/>
  <c r="I25" i="7"/>
  <c r="F9" i="4"/>
  <c r="D9" i="4"/>
  <c r="B9" i="4"/>
  <c r="B12" i="4"/>
  <c r="J15" i="7" l="1"/>
  <c r="J16" i="7" s="1"/>
  <c r="J17" i="7" s="1"/>
  <c r="J18" i="7" s="1"/>
  <c r="J19" i="7" s="1"/>
  <c r="J20" i="7" s="1"/>
  <c r="J21" i="7" s="1"/>
  <c r="J22" i="7" s="1"/>
  <c r="J23" i="7" s="1"/>
  <c r="J24" i="7" s="1"/>
  <c r="J25" i="7" s="1"/>
  <c r="J26" i="7" s="1"/>
  <c r="J27" i="7" s="1"/>
  <c r="J28" i="7" s="1"/>
  <c r="J29" i="7" s="1"/>
  <c r="J30" i="7" s="1"/>
  <c r="J31" i="7" s="1"/>
  <c r="J32" i="7" s="1"/>
  <c r="J33" i="7" s="1"/>
  <c r="J34" i="7" s="1"/>
  <c r="J35" i="7" s="1"/>
  <c r="J36" i="7" s="1"/>
  <c r="J37" i="7" s="1"/>
  <c r="J38" i="7" s="1"/>
  <c r="J39" i="7" s="1"/>
  <c r="J40" i="7" s="1"/>
  <c r="J41" i="7" s="1"/>
  <c r="J42" i="7" s="1"/>
  <c r="J43" i="7" s="1"/>
  <c r="J44" i="7" s="1"/>
  <c r="J45" i="7" s="1"/>
  <c r="J46" i="7" s="1"/>
  <c r="J47" i="7" s="1"/>
  <c r="J48" i="7" s="1"/>
  <c r="J49" i="7" s="1"/>
  <c r="J50" i="7" s="1"/>
  <c r="J51" i="7" s="1"/>
  <c r="J52" i="7" s="1"/>
  <c r="J53" i="7" s="1"/>
  <c r="J54" i="7" s="1"/>
  <c r="J55" i="7" s="1"/>
  <c r="J56" i="7" s="1"/>
  <c r="J57" i="7" s="1"/>
  <c r="B65" i="7"/>
  <c r="B21" i="8"/>
  <c r="D9" i="7"/>
  <c r="B90" i="1"/>
  <c r="B85" i="4"/>
  <c r="H48" i="3"/>
  <c r="D6" i="1"/>
</calcChain>
</file>

<file path=xl/sharedStrings.xml><?xml version="1.0" encoding="utf-8"?>
<sst xmlns="http://schemas.openxmlformats.org/spreadsheetml/2006/main" count="999" uniqueCount="382">
  <si>
    <t>PO - PLANILHA ORÇAMENTÁRIA</t>
  </si>
  <si>
    <t>Orçamento Base para Licitação</t>
  </si>
  <si>
    <t>CÓDIGO</t>
  </si>
  <si>
    <t>REVISÃO</t>
  </si>
  <si>
    <t>EMPREENDIMENTO</t>
  </si>
  <si>
    <t>ENDEREÇO</t>
  </si>
  <si>
    <t>REFERENCIAS</t>
  </si>
  <si>
    <t>TIPO</t>
  </si>
  <si>
    <t>DATA BASE</t>
  </si>
  <si>
    <t>DATA</t>
  </si>
  <si>
    <t>BDI 1</t>
  </si>
  <si>
    <t>BDI 2</t>
  </si>
  <si>
    <t>BDI 3</t>
  </si>
  <si>
    <t>Empreendimento:</t>
  </si>
  <si>
    <t>Código:</t>
  </si>
  <si>
    <t>Revisão:</t>
  </si>
  <si>
    <t>Data:</t>
  </si>
  <si>
    <t>Dados do Empreendimento:</t>
  </si>
  <si>
    <t>Endereço:</t>
  </si>
  <si>
    <t>Referências:</t>
  </si>
  <si>
    <t>Tipo</t>
  </si>
  <si>
    <t>Data Base</t>
  </si>
  <si>
    <t>Item</t>
  </si>
  <si>
    <t>Fonte</t>
  </si>
  <si>
    <t>Código</t>
  </si>
  <si>
    <t>Descrição</t>
  </si>
  <si>
    <t>Unidade</t>
  </si>
  <si>
    <t>Quantidade</t>
  </si>
  <si>
    <t>Custo Unitário (sem BDI) (R$)</t>
  </si>
  <si>
    <t>BDI
(%)</t>
  </si>
  <si>
    <t>Preço Unitário (com BDI) (R$)</t>
  </si>
  <si>
    <t>Preço Total
(R$)</t>
  </si>
  <si>
    <t>Nível</t>
  </si>
  <si>
    <t>Nome:</t>
  </si>
  <si>
    <t>CREA:</t>
  </si>
  <si>
    <t>ART:</t>
  </si>
  <si>
    <t>Local:</t>
  </si>
  <si>
    <t>Responsável Técnico:</t>
  </si>
  <si>
    <t>Observações</t>
  </si>
  <si>
    <t>Foi considerado arredondamento de duas casas decimais para Quantidade; Custo Unitário; BDI; Preço Unitário; Preço Total</t>
  </si>
  <si>
    <t>Local</t>
  </si>
  <si>
    <t>Responsável Técnico</t>
  </si>
  <si>
    <t>Data</t>
  </si>
  <si>
    <t>Conforme legislação tributária municipal, definir estimativa de percentual da base de cálculo para o ISS:</t>
  </si>
  <si>
    <t>Sobre a base de cálculo, definir a respectiva alíquota do ISS (entre 2% e 5%):</t>
  </si>
  <si>
    <t>LOCAL</t>
  </si>
  <si>
    <t>BDI - BENEFÍCIOS E DESPESAS INDIRETAS</t>
  </si>
  <si>
    <t>Base para Licitação</t>
  </si>
  <si>
    <t>TIPO DE OBRA</t>
  </si>
  <si>
    <t>Itens</t>
  </si>
  <si>
    <t>Siglas</t>
  </si>
  <si>
    <t>%
Adotado</t>
  </si>
  <si>
    <t>Administração Central</t>
  </si>
  <si>
    <t>Seguro e Garantia</t>
  </si>
  <si>
    <t>Risco</t>
  </si>
  <si>
    <t>Despesas Financeiras</t>
  </si>
  <si>
    <t>Lucro</t>
  </si>
  <si>
    <t>Tributos (impostos COFINS 3%, e  PIS 0,65%)</t>
  </si>
  <si>
    <t>Tributos (ISS, variável de acordo com o município)</t>
  </si>
  <si>
    <t>Tributos (Contribuição Previdenciária sobre a Receita Bruta - 0% ou 4,5% - Desoneração)</t>
  </si>
  <si>
    <t>BDI SEM desoneração (Fórmula Acórdão TCU)</t>
  </si>
  <si>
    <t>AC</t>
  </si>
  <si>
    <t>SG</t>
  </si>
  <si>
    <t>R</t>
  </si>
  <si>
    <t>DF</t>
  </si>
  <si>
    <t>L</t>
  </si>
  <si>
    <t>CP</t>
  </si>
  <si>
    <t>ISS</t>
  </si>
  <si>
    <t>CPBR</t>
  </si>
  <si>
    <t>BDI PAD</t>
  </si>
  <si>
    <t>Os valores de BDI foram calculados com o emprego da fórmula:</t>
  </si>
  <si>
    <t>BDI =</t>
  </si>
  <si>
    <t>(1 + AC + S + R + G) * (1 + DF) * (1 + L)</t>
  </si>
  <si>
    <t>(1 - CP - ISS - CPRB)</t>
  </si>
  <si>
    <t>Declaro para os devidos fins que, conforme legislação tributária municipal, a base de cálculo deste tipo de obra corresponde à 100%, com a respectiva alíquota de 5%.</t>
  </si>
  <si>
    <t>Declaro para os devidos fins que o regime de Contribuição Previdenciária sobre a Receita Bruta adotado para elaboração do orçamento foi SEM Desoneração, e que esta é a alternativa mais adequada para a Administração Pública.</t>
  </si>
  <si>
    <t>Observações:</t>
  </si>
  <si>
    <t>Memória de Cálculo</t>
  </si>
  <si>
    <t>PMC - PLANILHA MEMÓRIA DE CÁLCULO</t>
  </si>
  <si>
    <t>Parcelas:</t>
  </si>
  <si>
    <t>% Período</t>
  </si>
  <si>
    <t>ENDEREÇO:</t>
  </si>
  <si>
    <t>CRNOGRAMA FÍSICO-FINANCEIRO</t>
  </si>
  <si>
    <t>FONTE</t>
  </si>
  <si>
    <t>DESCRIÇÃO</t>
  </si>
  <si>
    <t>UNIDADE</t>
  </si>
  <si>
    <t>COEFIC.</t>
  </si>
  <si>
    <t>DESONERADO</t>
  </si>
  <si>
    <t>NÃO DESONER.</t>
  </si>
  <si>
    <t>CUSTO UNIT</t>
  </si>
  <si>
    <t>COMPOSIÇÕES PRÓPRIAS</t>
  </si>
  <si>
    <t>Peso Unitário (%)</t>
  </si>
  <si>
    <t>Peso Total (%)</t>
  </si>
  <si>
    <t>ABC - PLANILHA ABC DOS SERVIÇO</t>
  </si>
  <si>
    <t>Quantidade em Projeto</t>
  </si>
  <si>
    <t>Quantidade de Relevância</t>
  </si>
  <si>
    <t>ITENS DE RELEVÂNCIA</t>
  </si>
  <si>
    <t>A</t>
  </si>
  <si>
    <t>SINAPI</t>
  </si>
  <si>
    <t>SÃO DOMINGOS DO ARAGUAIA/PA</t>
  </si>
  <si>
    <t>BDI COM desoneração</t>
  </si>
  <si>
    <t>BDI DES</t>
  </si>
  <si>
    <t>Construção de Praças Urbanas, Rodovias, Ferrovias e recapeamento e pavimentação de vias urbanas</t>
  </si>
  <si>
    <t>UN</t>
  </si>
  <si>
    <t>M3</t>
  </si>
  <si>
    <t>SINAPI-I</t>
  </si>
  <si>
    <t>M</t>
  </si>
  <si>
    <t>M2</t>
  </si>
  <si>
    <t>H</t>
  </si>
  <si>
    <t>001</t>
  </si>
  <si>
    <t>002</t>
  </si>
  <si>
    <t>003</t>
  </si>
  <si>
    <t>CHP</t>
  </si>
  <si>
    <t>004</t>
  </si>
  <si>
    <t>005</t>
  </si>
  <si>
    <t>CHI</t>
  </si>
  <si>
    <t>1.</t>
  </si>
  <si>
    <t>SERVIÇOS TRANSVERSAIS</t>
  </si>
  <si>
    <t>1.1.</t>
  </si>
  <si>
    <t>1.1.1.</t>
  </si>
  <si>
    <t>1.1.2.</t>
  </si>
  <si>
    <t>11340</t>
  </si>
  <si>
    <t>PLACA DE OBRA EM LONA COM PLOTAGEM DE GRÁFICA</t>
  </si>
  <si>
    <t>1.2.</t>
  </si>
  <si>
    <t>1.2.1.</t>
  </si>
  <si>
    <t>10005</t>
  </si>
  <si>
    <t>BARRACÃO DE MADEIRA/ALMOXARIFADO</t>
  </si>
  <si>
    <t>2.</t>
  </si>
  <si>
    <t>2.1.</t>
  </si>
  <si>
    <t>2.1.1.</t>
  </si>
  <si>
    <t>2.1.2.</t>
  </si>
  <si>
    <t>2.1.3.</t>
  </si>
  <si>
    <t>3.</t>
  </si>
  <si>
    <t>3.1.</t>
  </si>
  <si>
    <t>3.1.1.</t>
  </si>
  <si>
    <t>96523</t>
  </si>
  <si>
    <t>KG</t>
  </si>
  <si>
    <t>3.2.</t>
  </si>
  <si>
    <t>3.2.1.</t>
  </si>
  <si>
    <t>3.2.2.</t>
  </si>
  <si>
    <t>3.2.3.</t>
  </si>
  <si>
    <t>4.</t>
  </si>
  <si>
    <t>4.1.</t>
  </si>
  <si>
    <t>4.1.1.</t>
  </si>
  <si>
    <t>4.1.2.</t>
  </si>
  <si>
    <t>4.1.3.</t>
  </si>
  <si>
    <t>4.2.</t>
  </si>
  <si>
    <t>4.2.1.</t>
  </si>
  <si>
    <t>4.2.2.</t>
  </si>
  <si>
    <t>4.2.3.</t>
  </si>
  <si>
    <t>39390</t>
  </si>
  <si>
    <t>5.</t>
  </si>
  <si>
    <t>5.1.</t>
  </si>
  <si>
    <t>5.1.1.</t>
  </si>
  <si>
    <t>Meta</t>
  </si>
  <si>
    <t>Nível 2</t>
  </si>
  <si>
    <t>MOB + DESMOB</t>
  </si>
  <si>
    <t>1.3.</t>
  </si>
  <si>
    <t>1.3.1.</t>
  </si>
  <si>
    <t>006</t>
  </si>
  <si>
    <t>Valor (R$)</t>
  </si>
  <si>
    <t>R$ Período</t>
  </si>
  <si>
    <t>TOTAL:</t>
  </si>
  <si>
    <t>Período:</t>
  </si>
  <si>
    <t>%</t>
  </si>
  <si>
    <t>Repasse:</t>
  </si>
  <si>
    <t>Contrapartida (4%):</t>
  </si>
  <si>
    <t>Investimentos:</t>
  </si>
  <si>
    <t>Acumulado:</t>
  </si>
  <si>
    <t>73467</t>
  </si>
  <si>
    <t>CAMINHÃO TOCO, PBT 14.300 KG, CARGA ÚTIL MÁX. 9.710 KG, DIST. ENTRE EIXOS 3,56 M, POTÊNCIA 185 CV, INCLUSIVE CARROCERIA FIXA ABERTA DE MADEIRA P/ TRANSPORTE GERAL DE CARGA SECA, DIMEN. APROX. 2,50 X 6,50 X 0,50 M - CHP DIURNO. AF_06/2014</t>
  </si>
  <si>
    <t>88252</t>
  </si>
  <si>
    <t>AUXILIAR DE SERVIÇOS GERAIS COM ENCARGOS COMPLEMENTARES</t>
  </si>
  <si>
    <t>87446</t>
  </si>
  <si>
    <t>BETONEIRA CAPACIDADE NOMINAL 400 L, CAPACIDADE DE MISTURA 310 L, MOTOR A DIESEL POTÊNCIA 5,0 HP, SEM CARREGADOR - CHI DIURNO. AF_05/2023</t>
  </si>
  <si>
    <t>104918</t>
  </si>
  <si>
    <t>ARMAÇÃO DE SAPATA ISOLADA, VIGA BALDRAME E SAPATA CORRIDA UTILIZANDO AÇO CA-50 DE 8 MM - MONTAGEM. AF_01/2024</t>
  </si>
  <si>
    <t>96535</t>
  </si>
  <si>
    <t>FABRICAÇÃO, MONTAGEM E DESMONTAGEM DE FÔRMA PARA SAPATA, EM MADEIRA SERRADA, E=25 MM, 4 UTILIZAÇÕES. AF_01/2024</t>
  </si>
  <si>
    <t>96556</t>
  </si>
  <si>
    <t>CONCRETAGEM DE SAPATA, FCK 30 MPA, COM USO DE JERICA - LANÇAMENTO, ADENSAMENTO E ACABAMENTO. AF_01/2024</t>
  </si>
  <si>
    <t>80676</t>
  </si>
  <si>
    <t>IMPERMEABILIZAÇÃO COM MASSA ASFÁLTICA PARA CONCRETO (2 DEMÃOS)</t>
  </si>
  <si>
    <t>EXECUÇÃO DE VIGA BALDRAME EM CONCRETO ARMADO FCK-30, INCLUSIVE IMPERMEABILIZAÇÃO  COM MASSA ASFÉLTICA</t>
  </si>
  <si>
    <t>104916</t>
  </si>
  <si>
    <t>ARMAÇÃO DE SAPATA ISOLADA, VIGA BALDRAME E SAPATA CORRIDA UTILIZANDO AÇO CA-60 DE 5 MM - MONTAGEM. AF_01/2024</t>
  </si>
  <si>
    <t>96536</t>
  </si>
  <si>
    <t>FABRICAÇÃO, MONTAGEM E DESMONTAGEM DE FÔRMA PARA VIGA BALDRAME, EM MADEIRA SERRADA, E=25 MM, 4 UTILIZAÇÕES. AF_01/2024</t>
  </si>
  <si>
    <t>96555</t>
  </si>
  <si>
    <t>CONCRETAGEM DE BLOCO DE COROAMENTO OU VIGA BALDRAME, FCK 30 MPA, COM USO DE JERICA - LANÇAMENTO, ADENSAMENTO E ACABAMENTO. AF_01/2024</t>
  </si>
  <si>
    <t>EXECUÇÃO DE PILARES EM CONCRETO ARMADO FCK-25</t>
  </si>
  <si>
    <t>92759</t>
  </si>
  <si>
    <t>ARMAÇÃO DE PILAR OU VIGA DE ESTRUTURA CONVENCIONAL DE CONCRETO ARMADO UTILIZANDO AÇO CA-60 DE 5,0 MM - MONTAGEM. AF_06/2022</t>
  </si>
  <si>
    <t>92762</t>
  </si>
  <si>
    <t>ARMAÇÃO DE PILAR OU VIGA DE ESTRUTURA CONVENCIONAL DE CONCRETO ARMADO UTILIZANDO AÇO CA-50 DE 10,0 MM - MONTAGEM. AF_06/2022</t>
  </si>
  <si>
    <t>92427</t>
  </si>
  <si>
    <t>MONTAGEM E DESMONTAGEM DE FÔRMA DE PILARES RETANGULARES E ESTRUTURAS SIMILARES, PÉ-DIREITO SIMPLES, EM CHAPA DE MADEIRA COMPENSADA RESINADA, 8 UTILIZAÇÕES. AF_09/2020</t>
  </si>
  <si>
    <t>103669</t>
  </si>
  <si>
    <t>CONCRETAGEM DE PILARES, FCK = 25 MPA,  COM USO DE BALDES - LANÇAMENTO, ADENSAMENTO E ACABAMENTO. AF_02/2022</t>
  </si>
  <si>
    <t>EXECUÇÃO DE VIGA FCK25 DE CINTAMENTO EM PÉ DIREITO SIMPLES</t>
  </si>
  <si>
    <t>92761</t>
  </si>
  <si>
    <t>ARMAÇÃO DE PILAR OU VIGA DE ESTRUTURA CONVENCIONAL DE CONCRETO ARMADO UTILIZANDO AÇO CA-50 DE 8,0 MM - MONTAGEM. AF_06/2022</t>
  </si>
  <si>
    <t>92479</t>
  </si>
  <si>
    <t>MONTAGEM E DESMONTAGEM DE FÔRMA DE VIGA, ESCORAMENTO COM GARFO DE MADEIRA, PÉ-DIREITO SIMPLES, EM CHAPA DE MADEIRA PLASTIFICADA, 18 UTILIZAÇÕES. AF_09/2020</t>
  </si>
  <si>
    <t>103682</t>
  </si>
  <si>
    <t>CONCRETAGEM DE VIGAS E LAJES, FCK=25 MPA, PARA QUALQUER TIPO DE LAJE COM BALDES EM EDIFICAÇÃO TÉRREA - LANÇAMENTO, ADENSAMENTO E ACABAMENTO. AF_02/2022</t>
  </si>
  <si>
    <t>94570</t>
  </si>
  <si>
    <t>Serviço</t>
  </si>
  <si>
    <t>MES</t>
  </si>
  <si>
    <t>1.3.2.</t>
  </si>
  <si>
    <t>1.3.3.</t>
  </si>
  <si>
    <t>94295</t>
  </si>
  <si>
    <t>MESTRE DE OBRAS COM ENCARGOS COMPLEMENTARES</t>
  </si>
  <si>
    <t>ESTRUTURA</t>
  </si>
  <si>
    <t>ESCAVAÇÃO MANUAL PARA BLOCO DE COROAMENTO OU SAPATA (INCLUINDO ESCAVAÇÃO PARA COLOCAÇÃO DE FÔRMAS). AF_01/2024</t>
  </si>
  <si>
    <t>96527</t>
  </si>
  <si>
    <t>ESCAVAÇÃO MANUAL PARA VIGA BALDRAME OU SAPATA CORRIDA (INCLUINDO ESCAVAÇÃO PARA COLOCAÇÃO DE FÔRMAS). AF_01/2024</t>
  </si>
  <si>
    <t>COBERTURA</t>
  </si>
  <si>
    <t>VEDAÇÃO</t>
  </si>
  <si>
    <t>PAREDES</t>
  </si>
  <si>
    <t>5.1.2.</t>
  </si>
  <si>
    <t>105024</t>
  </si>
  <si>
    <t>VERGA MOLDADA IN LOCO EM CONCRETO, ESPESSURA DE *10* CM. AF_03/2024</t>
  </si>
  <si>
    <t>105032</t>
  </si>
  <si>
    <t>CONTRAVERGA MOLDADA IN LOCO COM UTILIZAÇÃO DE BLOCOS CANALETA, ESPESSURA DE *10* CM. AF_03/2024</t>
  </si>
  <si>
    <t>87376</t>
  </si>
  <si>
    <t>ARGAMASSA TRAÇO 1:5 (EM VOLUME DE CIMENTO E AREIA GROSSA ÚMIDA) PARA CHAPISCO CONVENCIONAL, PREPARO MANUAL. AF_08/2019</t>
  </si>
  <si>
    <t>87367</t>
  </si>
  <si>
    <t>ARGAMASSA TRAÇO 1:1:6 (EM VOLUME DE CIMENTO, CAL E AREIA MÉDIA ÚMIDA) PARA EMBOÇO/MASSA ÚNICA/ASSENTAMENTO DE ALVENARIA DE VEDAÇÃO, PREPARO MANUAL. AF_08/2019</t>
  </si>
  <si>
    <t>5.2.</t>
  </si>
  <si>
    <t>PISO</t>
  </si>
  <si>
    <t>5.2.1.</t>
  </si>
  <si>
    <t>97083</t>
  </si>
  <si>
    <t>COMPACTAÇÃO MECÂNICA DE SOLO PARA EXECUÇÃO DE RADIER, PISO DE CONCRETO OU LAJE SOBRE SOLO, COM COMPACTADOR DE SOLOS A PERCUSSÃO. AF_09/2021</t>
  </si>
  <si>
    <t>5.2.2.</t>
  </si>
  <si>
    <t>87373</t>
  </si>
  <si>
    <t>ARGAMASSA TRAÇO 1:4 (EM VOLUME DE CIMENTO E AREIA MÉDIA ÚMIDA) PARA CONTRAPISO, PREPARO MANUAL. AF_08/2019</t>
  </si>
  <si>
    <t>94990</t>
  </si>
  <si>
    <t>EXECUÇÃO DE PASSEIO (CALÇADA) OU PISO DE CONCRETO COM CONCRETO MOLDADO IN LOCO, FEITO EM OBRA, ACABAMENTO CONVENCIONAL, NÃO ARMADO. AF_08/2022</t>
  </si>
  <si>
    <t>6.</t>
  </si>
  <si>
    <t>ACABAMENTOS</t>
  </si>
  <si>
    <t>6.1.</t>
  </si>
  <si>
    <t>6.1.1.</t>
  </si>
  <si>
    <t>88485</t>
  </si>
  <si>
    <t>FUNDO SELADOR ACRÍLICO, APLICAÇÃO MANUAL EM PAREDE, UMA DEMÃO. AF_04/2023</t>
  </si>
  <si>
    <t>6.1.2.</t>
  </si>
  <si>
    <t>88497</t>
  </si>
  <si>
    <t>EMASSAMENTO COM MASSA LÁTEX, APLICAÇÃO EM PAREDE, DUAS DEMÃOS, LIXAMENTO MANUAL. AF_04/2023</t>
  </si>
  <si>
    <t>6.1.3.</t>
  </si>
  <si>
    <t>104642</t>
  </si>
  <si>
    <t>PINTURA LÁTEX ACRÍLICA STANDARD, APLICAÇÃO MANUAL EM PAREDES, DUAS DEMÃOS. AF_04/2023</t>
  </si>
  <si>
    <t>6.1.4.</t>
  </si>
  <si>
    <t>6.1.5.</t>
  </si>
  <si>
    <t>6.2.</t>
  </si>
  <si>
    <t>6.2.1.</t>
  </si>
  <si>
    <t>6.2.2.</t>
  </si>
  <si>
    <t>6.2.3.</t>
  </si>
  <si>
    <t>TETO</t>
  </si>
  <si>
    <t>ESQUADRIAS</t>
  </si>
  <si>
    <t>PORTAS</t>
  </si>
  <si>
    <t>JANELAS</t>
  </si>
  <si>
    <t>SISTEMAS</t>
  </si>
  <si>
    <t>PT</t>
  </si>
  <si>
    <t>170682</t>
  </si>
  <si>
    <t>PONTO ELETRICO ESTABILIZADO (INCL. ELETR.,CX.,FIAÇAO E TOMADA)</t>
  </si>
  <si>
    <t>170081</t>
  </si>
  <si>
    <t>PONTO DE LUZ / FORÇA (C/TUBUL., CX. E FIAÇAO) ATE 200W</t>
  </si>
  <si>
    <t>170332</t>
  </si>
  <si>
    <t>INTERRUPTOR 1 TECLA SIMPLES (S/FIAÇAO)</t>
  </si>
  <si>
    <t>CLIMATIZAÇÃO</t>
  </si>
  <si>
    <t>230262</t>
  </si>
  <si>
    <t>PONTO P/AR CONDICIONADO(TUBUL.,CJ.AIRSTOP E FIAÇAO)</t>
  </si>
  <si>
    <t>231084</t>
  </si>
  <si>
    <t>PONTO DE DRENO P/ SPLIT (10M)</t>
  </si>
  <si>
    <t>103333</t>
  </si>
  <si>
    <t>ALVENARIA DE VEDAÇÃO DE BLOCOS CERÂMICOS FURADOS NA HORIZONTAL DE 9X14X19 CM (ESPESSURA 9 CM) E ARGAMASSA DE ASSENTAMENTO COM PREPARO MANUAL. AF_12/2021</t>
  </si>
  <si>
    <t>ALVENARIA DE VEDAÇÃO DE BLOCOS CERÂMICOS</t>
  </si>
  <si>
    <t>CLAUDIO EDUARDO BARBOSA CUNHA</t>
  </si>
  <si>
    <t>AMPLIAÇÃO DA ESCOLA BENTA ALVES</t>
  </si>
  <si>
    <t>PRAÇA N.S. DE FÁTIMA - VILA BRAGA</t>
  </si>
  <si>
    <t>SDA.253</t>
  </si>
  <si>
    <t>SEOP</t>
  </si>
  <si>
    <t>Composição</t>
  </si>
  <si>
    <t>EXEECUÇÃO DE PROJETOS COMPLEMENTÁRES</t>
  </si>
  <si>
    <t>90775</t>
  </si>
  <si>
    <t>DESENHISTA PROJETISTA COM ENCARGOS COMPLEMENTARES</t>
  </si>
  <si>
    <t>200001</t>
  </si>
  <si>
    <t>ENGENHEIRO CIVIL/ ELETRICISTA/SANITARISTA/MECANICO E ARQUITETO DE OBRA JUNIOR COM ENCARGOS COMPLEMENTARES</t>
  </si>
  <si>
    <t>MÊS</t>
  </si>
  <si>
    <t>SERVIÇOS PRELIMINARES</t>
  </si>
  <si>
    <t>CANTEIRO DE OBRAS</t>
  </si>
  <si>
    <t>ADMINISTRAÇÃO LOCAL DE OBRAS</t>
  </si>
  <si>
    <t>2706</t>
  </si>
  <si>
    <t>ENGENHEIRO CIVIL DE OBRA JUNIOR (HORISTA)</t>
  </si>
  <si>
    <t>CONCRETO</t>
  </si>
  <si>
    <t>2.1.4.</t>
  </si>
  <si>
    <t>2.1.5.</t>
  </si>
  <si>
    <t>2.1.6.</t>
  </si>
  <si>
    <t>2.2.</t>
  </si>
  <si>
    <t>2.2.1.</t>
  </si>
  <si>
    <t>50729</t>
  </si>
  <si>
    <t>CONCRETO ARMADO FCK=20MPA C/ FORMA MAD. BRANCA (INCL. LANÇAMENTO EADENSAMENTO)</t>
  </si>
  <si>
    <t>2.2.2.</t>
  </si>
  <si>
    <t>50055</t>
  </si>
  <si>
    <t>PILAR EM MAD.DE LEI TIPO SANDUÍCHE(INCL.CHUMB/BL.CONCR.CICLÓPICO)</t>
  </si>
  <si>
    <t>2.2.3.</t>
  </si>
  <si>
    <t>92539</t>
  </si>
  <si>
    <t>TRAMA DE MADEIRA COMPOSTA POR RIPAS, CAIBROS E TERÇAS PARA TELHADOS DE ATÉ 2 ÁGUAS PARA TELHA DE ENCAIXE DE CERÂMICA OU DE CONCRETO, INCLUSO TRANSPORTE VERTICAL. AF_07/2019</t>
  </si>
  <si>
    <t>2.2.4.</t>
  </si>
  <si>
    <t>94440</t>
  </si>
  <si>
    <t>TELHAMENTO COM TELHA CERÂMICA DE ENCAIXE, TIPO FRANCESA, COM ATÉ 2 ÁGUAS, INCLUSO TRANSPORTE VERTICAL. AF_07/2019</t>
  </si>
  <si>
    <t>2.2.5.</t>
  </si>
  <si>
    <t>94221</t>
  </si>
  <si>
    <t>CUMEEIRA PARA TELHA CERÂMICA EMBOÇADA COM ARGAMASSA TRAÇO 1:2:9 (CIMENTO, CAL E AREIA) PARA TELHADOS COM ATÉ 2 ÁGUAS, INCLUSO TRANSPORTE VERTICAL. AF_07/2019</t>
  </si>
  <si>
    <t>3.1.2.</t>
  </si>
  <si>
    <t>3.1.3.</t>
  </si>
  <si>
    <t>3.1.4.</t>
  </si>
  <si>
    <t>3.1.5.</t>
  </si>
  <si>
    <t>110644</t>
  </si>
  <si>
    <t>REVESTIMENTO CERÂMICO PADRÃO MÉDIO - INCL. REJUNTAMENTO</t>
  </si>
  <si>
    <t>120164</t>
  </si>
  <si>
    <t>RODAPE CERAMICO H=8CM</t>
  </si>
  <si>
    <t>131302</t>
  </si>
  <si>
    <t>ACABAMENTO POLIDO PISO DE CONCRETO</t>
  </si>
  <si>
    <t>4.3.</t>
  </si>
  <si>
    <t>4.3.1.</t>
  </si>
  <si>
    <t>141336</t>
  </si>
  <si>
    <t>FORRO EM LAMBRI DE PVC</t>
  </si>
  <si>
    <t>91314</t>
  </si>
  <si>
    <t>KIT DE PORTA DE MADEIRA PARA PINTURA, SEMI-OCA (LEVE OU MÉDIA), PADRÃO POPULAR, 80X210CM, ESPESSURA DE 3,5CM, ITENS INCLUSOS: DOBRADIÇAS, MONTAGEM E INSTALAÇÃO DO BATENTE, FECHADURA COM EXECUÇÃO DO FURO - FORNECIMENTO E INSTALAÇÃO. AF_12/2019</t>
  </si>
  <si>
    <t>90832</t>
  </si>
  <si>
    <t>GRADE DE FERRO EM METALOM  (INCL. PINT.ANTI-CORROSIVA)</t>
  </si>
  <si>
    <t>JANELA DE ALUMÍNIO DE CORRER COM 2 FOLHAS PARA VIDROS (VIDROS INCLUSOS), BATENTE/ REQUADRO 6 A 14 CM, ACABAMENTO COM ACETATO OU BRILHANTE, FIXAÇÃO COM PARAFUSO, SEM GUARNIÇÃO/ ALIZAR, DIMENSÕES 100X120 CM, VEDAÇÃO COM SILICONE, EXCLUSIVE CONTRAMARCO - FORNECIMENTO E INSTALAÇÃO. AF_11/2024</t>
  </si>
  <si>
    <t>ELETRICA</t>
  </si>
  <si>
    <t>LUMINARIA LED REFLETOR RETANGULAR BIVOLT, LUZ BRANCA, 30 W</t>
  </si>
  <si>
    <t>101879</t>
  </si>
  <si>
    <t>QUADRO DE DISTRIBUIÇÃO DE ENERGIA EM CHAPA DE AÇO GALVANIZADO, DE EMBUTIR, COM BARRAMENTO TRIFÁSICO, PARA 24 DISJUNTORES DIN 100A - FORNECIMENTO E INSTALAÇÃO. AF_10/2020</t>
  </si>
  <si>
    <t>6.1.6.</t>
  </si>
  <si>
    <t>101502</t>
  </si>
  <si>
    <t>ENTRADA DE ENERGIA ELÉTRICA, AÉREA, BIFÁSICA, COM CAIXA DE EMBUTIR, CABO DE 16 MM2 E DISJUNTOR DIN 50A (NÃO INCLUSO O POSTE DE CONCRETO). AF_07/2020_PS</t>
  </si>
  <si>
    <t>2*3</t>
  </si>
  <si>
    <t>3*4</t>
  </si>
  <si>
    <t>2*4*2 =&gt; 2H POR SEM.</t>
  </si>
  <si>
    <t>2 MESES</t>
  </si>
  <si>
    <t>11,3*17,05 =&gt; DIM TOTAL</t>
  </si>
  <si>
    <t>13 BLOCOS DE 1M3 CADA</t>
  </si>
  <si>
    <t>(0,3*0,15)*(4*8+3*6) =&gt; BALDRAME SOB TODA A ALVENARIA</t>
  </si>
  <si>
    <t>ITEM 2.1.3.</t>
  </si>
  <si>
    <t>3,3*13*(0,3*0,15) =&gt; 13 PIL DE 3,3M DE ALT</t>
  </si>
  <si>
    <t>(0,3*0,3*0,6)*7*2 =&gt; 14 BLOCOS SOB PILAR</t>
  </si>
  <si>
    <t>14 PILARES</t>
  </si>
  <si>
    <t>ITEM 1.3.3.</t>
  </si>
  <si>
    <t>METRAGEM LINEAR</t>
  </si>
  <si>
    <t>3,3*(4*8+3*6)</t>
  </si>
  <si>
    <t>8*2,5+2*0,8 =&gt; 8 JANELAS E 2 PORTAS</t>
  </si>
  <si>
    <t>8*2,5 =&gt; 8 JANELAS</t>
  </si>
  <si>
    <t>ITE,M 3.1.1.*0,005*2 =&gt; CHAPISCO DE 5 MM EM AMBAS AS FACES DAS PAREDES</t>
  </si>
  <si>
    <t>ITEM 3.1.1.*0,01*2 =&gt; EMBOÇO DE 10 MM EM AMBAS AS FACES DAS PAREDES</t>
  </si>
  <si>
    <t>48+48+32,2+33,3+(2+6+2)*0,5 =&gt; ÁREA DE TODOS OS PISOS</t>
  </si>
  <si>
    <t>(2*48)*0,1 =&gt; ARGAMASSA DE 10CM  NAS SALAS</t>
  </si>
  <si>
    <t>(32,2+33,3+(2+6+2)*0,5)*0,1 =&gt; PISO DO CORREDOR E DA CALÇADA LATERAL</t>
  </si>
  <si>
    <t>ITEM 3.1.1.*2</t>
  </si>
  <si>
    <t>ITEM 4.1.1.</t>
  </si>
  <si>
    <t>2*48 =&gt; CERAMICA NAS SALAS</t>
  </si>
  <si>
    <t>8*4+6*4=&gt; RODAPÉ NA SALA</t>
  </si>
  <si>
    <t>32,2+33,3=&gt; ÁREA DOS CORREDORES</t>
  </si>
  <si>
    <t>ITEM 4.2.1.</t>
  </si>
  <si>
    <t>2 PORTAS</t>
  </si>
  <si>
    <t>2*(2,1*0,8) =&gt; GRADE NAS 2 PORTAS</t>
  </si>
  <si>
    <t>8*(2,5*0,6) =&gt; ÁREA DAS 8 JANELAS</t>
  </si>
  <si>
    <t>ITEM 5.2.1.</t>
  </si>
  <si>
    <t>CONTEGEM</t>
  </si>
  <si>
    <t>TRAMA DE MADEIRA COMPOSTA POR RIPAS, CAIBROS E TERÇAS PARA COBERTURA</t>
  </si>
  <si>
    <t>MOBILIZAÇÃO E DESMOBILIZAÇÃO DE CANTEIRO DE OBRAS</t>
  </si>
  <si>
    <t>EXECUÇÃO DE SAPATA EM CONCRETO ARMADO FCK-30, INCLUSIVE IMPERMEABILIZAÇÃO COM MASSA ASFÉLTICA</t>
  </si>
  <si>
    <t>EXECUÇÃO DE SAPATA EM CONCRETO ARMADO FCK-30</t>
  </si>
  <si>
    <t xml:space="preserve">PONTO ELETRICO ESTABILIZADO </t>
  </si>
  <si>
    <t>PONTO DE LUZ / FORÇA</t>
  </si>
  <si>
    <t>EXECUÇÃO DE VIGA BALDRAME EM CONCRETO ARMADO FCK-30</t>
  </si>
  <si>
    <t>PA20251367252</t>
  </si>
  <si>
    <t>231310</t>
  </si>
  <si>
    <t>APARELHO AIR-SPLIT - 18.000 BTU'S - INVERTER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</si>
</sst>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;\-0;;\ @"/>
    <numFmt numFmtId="165" formatCode="[$-F800]dddd\,\ mmmm\ dd\,\ yyyy"/>
    <numFmt numFmtId="166" formatCode="_-* #,##0.00_-;\-* #,##0.00_-;_-* \-??_-;_-@_-"/>
    <numFmt numFmtId="167" formatCode="[$-416]mmm\-yy;@"/>
    <numFmt numFmtId="168" formatCode="&quot;R$&quot;\ 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u/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darkUp">
        <fgColor theme="0" tint="-0.24994659260841701"/>
        <bgColor theme="0" tint="-4.9989318521683403E-2"/>
      </patternFill>
    </fill>
    <fill>
      <patternFill patternType="darkUp">
        <fgColor theme="0" tint="-0.2499465926084170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11" fillId="0" borderId="0"/>
    <xf numFmtId="166" fontId="7" fillId="0" borderId="0" applyFill="0" applyBorder="0" applyAlignment="0" applyProtection="0"/>
    <xf numFmtId="0" fontId="12" fillId="0" borderId="0"/>
    <xf numFmtId="0" fontId="1" fillId="0" borderId="0"/>
    <xf numFmtId="0" fontId="1" fillId="0" borderId="0"/>
    <xf numFmtId="43" fontId="7" fillId="0" borderId="0" applyFont="0" applyFill="0" applyBorder="0" applyAlignment="0" applyProtection="0"/>
  </cellStyleXfs>
  <cellXfs count="27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2" xfId="0" applyFont="1" applyBorder="1"/>
    <xf numFmtId="0" fontId="3" fillId="0" borderId="3" xfId="0" applyFont="1" applyBorder="1"/>
    <xf numFmtId="0" fontId="4" fillId="0" borderId="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0" fillId="0" borderId="15" xfId="0" applyBorder="1"/>
    <xf numFmtId="0" fontId="0" fillId="2" borderId="16" xfId="0" applyFill="1" applyBorder="1"/>
    <xf numFmtId="0" fontId="0" fillId="0" borderId="17" xfId="0" applyBorder="1"/>
    <xf numFmtId="0" fontId="0" fillId="2" borderId="18" xfId="0" applyFill="1" applyBorder="1"/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4" fontId="5" fillId="0" borderId="6" xfId="0" applyNumberFormat="1" applyFont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164" fontId="3" fillId="0" borderId="0" xfId="0" applyNumberFormat="1" applyFont="1"/>
    <xf numFmtId="164" fontId="5" fillId="0" borderId="0" xfId="0" applyNumberFormat="1" applyFont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43" fontId="5" fillId="0" borderId="19" xfId="1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left" vertical="center" wrapText="1"/>
    </xf>
    <xf numFmtId="43" fontId="5" fillId="2" borderId="27" xfId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5" fillId="0" borderId="25" xfId="1" applyFont="1" applyBorder="1" applyAlignment="1">
      <alignment horizontal="center" vertical="center"/>
    </xf>
    <xf numFmtId="43" fontId="5" fillId="0" borderId="18" xfId="1" applyFont="1" applyBorder="1" applyAlignment="1">
      <alignment horizontal="center" vertical="center"/>
    </xf>
    <xf numFmtId="43" fontId="5" fillId="0" borderId="27" xfId="1" applyFont="1" applyBorder="1" applyAlignment="1">
      <alignment horizontal="center" vertical="center"/>
    </xf>
    <xf numFmtId="0" fontId="5" fillId="0" borderId="2" xfId="0" applyFont="1" applyBorder="1"/>
    <xf numFmtId="0" fontId="5" fillId="2" borderId="2" xfId="0" applyFont="1" applyFill="1" applyBorder="1"/>
    <xf numFmtId="0" fontId="5" fillId="2" borderId="0" xfId="0" applyFont="1" applyFill="1"/>
    <xf numFmtId="0" fontId="5" fillId="2" borderId="3" xfId="0" applyFont="1" applyFill="1" applyBorder="1"/>
    <xf numFmtId="0" fontId="5" fillId="2" borderId="4" xfId="0" applyFont="1" applyFill="1" applyBorder="1"/>
    <xf numFmtId="0" fontId="5" fillId="2" borderId="1" xfId="0" applyFont="1" applyFill="1" applyBorder="1"/>
    <xf numFmtId="0" fontId="5" fillId="2" borderId="5" xfId="0" applyFont="1" applyFill="1" applyBorder="1"/>
    <xf numFmtId="0" fontId="5" fillId="0" borderId="0" xfId="0" applyFont="1" applyAlignment="1">
      <alignment horizontal="left" vertical="center"/>
    </xf>
    <xf numFmtId="0" fontId="5" fillId="0" borderId="3" xfId="0" applyFont="1" applyBorder="1"/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2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3" xfId="0" applyFont="1" applyBorder="1" applyAlignment="1">
      <alignment horizontal="center"/>
    </xf>
    <xf numFmtId="0" fontId="4" fillId="0" borderId="20" xfId="0" applyFont="1" applyBorder="1" applyAlignment="1">
      <alignment horizontal="center" vertical="center"/>
    </xf>
    <xf numFmtId="17" fontId="4" fillId="0" borderId="6" xfId="0" applyNumberFormat="1" applyFont="1" applyBorder="1" applyAlignment="1">
      <alignment horizontal="center"/>
    </xf>
    <xf numFmtId="0" fontId="5" fillId="0" borderId="34" xfId="0" applyFont="1" applyBorder="1" applyAlignment="1">
      <alignment horizontal="right" vertical="center"/>
    </xf>
    <xf numFmtId="0" fontId="5" fillId="0" borderId="35" xfId="0" applyFont="1" applyBorder="1" applyAlignment="1">
      <alignment horizontal="right" vertical="center"/>
    </xf>
    <xf numFmtId="10" fontId="5" fillId="0" borderId="32" xfId="2" applyNumberFormat="1" applyFont="1" applyBorder="1" applyAlignment="1">
      <alignment horizontal="center"/>
    </xf>
    <xf numFmtId="10" fontId="5" fillId="0" borderId="27" xfId="2" applyNumberFormat="1" applyFont="1" applyBorder="1" applyAlignment="1">
      <alignment horizontal="center"/>
    </xf>
    <xf numFmtId="10" fontId="5" fillId="0" borderId="14" xfId="2" applyNumberFormat="1" applyFont="1" applyBorder="1" applyAlignment="1">
      <alignment horizontal="center"/>
    </xf>
    <xf numFmtId="43" fontId="5" fillId="0" borderId="33" xfId="0" applyNumberFormat="1" applyFont="1" applyBorder="1"/>
    <xf numFmtId="43" fontId="5" fillId="0" borderId="18" xfId="0" applyNumberFormat="1" applyFont="1" applyBorder="1"/>
    <xf numFmtId="10" fontId="5" fillId="0" borderId="0" xfId="0" applyNumberFormat="1" applyFont="1"/>
    <xf numFmtId="43" fontId="5" fillId="0" borderId="0" xfId="0" applyNumberFormat="1" applyFont="1"/>
    <xf numFmtId="43" fontId="5" fillId="0" borderId="12" xfId="1" applyFont="1" applyBorder="1" applyAlignment="1">
      <alignment vertical="center"/>
    </xf>
    <xf numFmtId="0" fontId="5" fillId="3" borderId="1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 wrapText="1"/>
    </xf>
    <xf numFmtId="43" fontId="5" fillId="0" borderId="12" xfId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10" fontId="3" fillId="0" borderId="6" xfId="2" applyNumberFormat="1" applyFont="1" applyBorder="1" applyAlignment="1">
      <alignment horizontal="center"/>
    </xf>
    <xf numFmtId="10" fontId="3" fillId="0" borderId="5" xfId="2" applyNumberFormat="1" applyFont="1" applyBorder="1" applyAlignment="1">
      <alignment horizontal="center"/>
    </xf>
    <xf numFmtId="0" fontId="4" fillId="0" borderId="2" xfId="0" applyFont="1" applyBorder="1" applyAlignment="1">
      <alignment horizontal="left" vertical="center"/>
    </xf>
    <xf numFmtId="0" fontId="5" fillId="0" borderId="1" xfId="0" applyFont="1" applyBorder="1"/>
    <xf numFmtId="43" fontId="4" fillId="4" borderId="21" xfId="1" applyFont="1" applyFill="1" applyBorder="1"/>
    <xf numFmtId="0" fontId="4" fillId="4" borderId="21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0" borderId="2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164" fontId="3" fillId="2" borderId="39" xfId="0" applyNumberFormat="1" applyFont="1" applyFill="1" applyBorder="1"/>
    <xf numFmtId="0" fontId="3" fillId="2" borderId="40" xfId="0" applyFont="1" applyFill="1" applyBorder="1"/>
    <xf numFmtId="164" fontId="5" fillId="2" borderId="39" xfId="0" applyNumberFormat="1" applyFont="1" applyFill="1" applyBorder="1" applyAlignment="1">
      <alignment horizontal="center" vertical="center"/>
    </xf>
    <xf numFmtId="164" fontId="5" fillId="2" borderId="40" xfId="0" applyNumberFormat="1" applyFont="1" applyFill="1" applyBorder="1" applyAlignment="1">
      <alignment horizontal="center" vertical="center"/>
    </xf>
    <xf numFmtId="164" fontId="5" fillId="2" borderId="32" xfId="0" applyNumberFormat="1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vertical="center"/>
    </xf>
    <xf numFmtId="0" fontId="5" fillId="0" borderId="0" xfId="0" applyFont="1" applyAlignment="1">
      <alignment horizontal="center"/>
    </xf>
    <xf numFmtId="14" fontId="0" fillId="2" borderId="18" xfId="0" applyNumberFormat="1" applyFill="1" applyBorder="1" applyAlignment="1">
      <alignment horizontal="left"/>
    </xf>
    <xf numFmtId="10" fontId="5" fillId="0" borderId="8" xfId="2" applyNumberFormat="1" applyFont="1" applyBorder="1" applyAlignment="1">
      <alignment horizontal="center" vertical="center"/>
    </xf>
    <xf numFmtId="10" fontId="4" fillId="0" borderId="8" xfId="2" applyNumberFormat="1" applyFont="1" applyBorder="1" applyAlignment="1">
      <alignment horizontal="center" vertical="center"/>
    </xf>
    <xf numFmtId="10" fontId="4" fillId="9" borderId="8" xfId="2" applyNumberFormat="1" applyFont="1" applyFill="1" applyBorder="1" applyAlignment="1">
      <alignment horizontal="center" vertical="center"/>
    </xf>
    <xf numFmtId="0" fontId="5" fillId="9" borderId="8" xfId="0" applyFont="1" applyFill="1" applyBorder="1" applyAlignment="1">
      <alignment horizontal="center"/>
    </xf>
    <xf numFmtId="0" fontId="5" fillId="0" borderId="12" xfId="0" applyFont="1" applyBorder="1" applyAlignment="1">
      <alignment horizontal="left" vertical="center" wrapText="1"/>
    </xf>
    <xf numFmtId="0" fontId="13" fillId="2" borderId="12" xfId="0" applyFont="1" applyFill="1" applyBorder="1" applyAlignment="1">
      <alignment horizontal="center" vertical="center"/>
    </xf>
    <xf numFmtId="49" fontId="13" fillId="2" borderId="12" xfId="0" applyNumberFormat="1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left" vertical="center" wrapText="1"/>
    </xf>
    <xf numFmtId="0" fontId="13" fillId="5" borderId="12" xfId="0" applyFont="1" applyFill="1" applyBorder="1" applyAlignment="1">
      <alignment horizontal="center" vertical="center"/>
    </xf>
    <xf numFmtId="0" fontId="13" fillId="0" borderId="0" xfId="0" applyFont="1"/>
    <xf numFmtId="0" fontId="14" fillId="2" borderId="12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center" vertical="center"/>
    </xf>
    <xf numFmtId="2" fontId="14" fillId="0" borderId="12" xfId="1" applyNumberFormat="1" applyFont="1" applyBorder="1" applyAlignment="1">
      <alignment horizontal="center" vertical="center"/>
    </xf>
    <xf numFmtId="0" fontId="14" fillId="0" borderId="0" xfId="0" applyFont="1"/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43" fontId="13" fillId="5" borderId="12" xfId="1" applyFont="1" applyFill="1" applyBorder="1" applyAlignment="1">
      <alignment horizontal="center" vertical="center"/>
    </xf>
    <xf numFmtId="43" fontId="14" fillId="0" borderId="12" xfId="1" applyFont="1" applyBorder="1" applyAlignment="1">
      <alignment horizontal="center" vertical="center"/>
    </xf>
    <xf numFmtId="43" fontId="5" fillId="0" borderId="0" xfId="1" applyFont="1" applyAlignment="1">
      <alignment horizontal="center" vertical="center"/>
    </xf>
    <xf numFmtId="167" fontId="5" fillId="2" borderId="40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5" fillId="2" borderId="41" xfId="0" applyNumberFormat="1" applyFont="1" applyFill="1" applyBorder="1" applyAlignment="1">
      <alignment horizontal="center" vertical="center"/>
    </xf>
    <xf numFmtId="43" fontId="4" fillId="4" borderId="29" xfId="1" applyFont="1" applyFill="1" applyBorder="1" applyAlignment="1">
      <alignment horizontal="center" vertical="center"/>
    </xf>
    <xf numFmtId="10" fontId="5" fillId="0" borderId="12" xfId="2" applyNumberFormat="1" applyFont="1" applyBorder="1" applyAlignment="1">
      <alignment horizontal="center" vertical="center"/>
    </xf>
    <xf numFmtId="10" fontId="4" fillId="0" borderId="16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43" fontId="5" fillId="0" borderId="16" xfId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43" fontId="5" fillId="0" borderId="0" xfId="1" applyFont="1" applyBorder="1" applyAlignment="1">
      <alignment horizontal="center" vertical="center"/>
    </xf>
    <xf numFmtId="0" fontId="5" fillId="0" borderId="0" xfId="0" applyFont="1" applyAlignment="1">
      <alignment wrapText="1"/>
    </xf>
    <xf numFmtId="0" fontId="0" fillId="2" borderId="15" xfId="0" applyFill="1" applyBorder="1" applyAlignment="1">
      <alignment horizontal="center" vertical="center"/>
    </xf>
    <xf numFmtId="17" fontId="0" fillId="2" borderId="16" xfId="0" applyNumberFormat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5" fillId="2" borderId="12" xfId="0" applyFont="1" applyFill="1" applyBorder="1" applyAlignment="1">
      <alignment vertical="center" wrapText="1"/>
    </xf>
    <xf numFmtId="0" fontId="5" fillId="2" borderId="19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43" fontId="5" fillId="0" borderId="12" xfId="0" applyNumberFormat="1" applyFont="1" applyBorder="1" applyAlignment="1">
      <alignment horizontal="center" vertical="center"/>
    </xf>
    <xf numFmtId="0" fontId="5" fillId="2" borderId="16" xfId="0" applyFont="1" applyFill="1" applyBorder="1" applyAlignment="1">
      <alignment vertical="center" wrapText="1"/>
    </xf>
    <xf numFmtId="43" fontId="14" fillId="0" borderId="0" xfId="1" applyFont="1" applyBorder="1" applyAlignment="1">
      <alignment horizontal="center" vertical="center"/>
    </xf>
    <xf numFmtId="2" fontId="14" fillId="0" borderId="0" xfId="1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10" fontId="5" fillId="8" borderId="21" xfId="2" applyNumberFormat="1" applyFont="1" applyFill="1" applyBorder="1" applyAlignment="1">
      <alignment vertical="center"/>
    </xf>
    <xf numFmtId="10" fontId="5" fillId="8" borderId="14" xfId="2" applyNumberFormat="1" applyFont="1" applyFill="1" applyBorder="1" applyAlignment="1">
      <alignment vertical="center"/>
    </xf>
    <xf numFmtId="43" fontId="5" fillId="0" borderId="16" xfId="1" applyFont="1" applyBorder="1" applyAlignment="1">
      <alignment vertical="center"/>
    </xf>
    <xf numFmtId="43" fontId="5" fillId="8" borderId="12" xfId="1" applyFont="1" applyFill="1" applyBorder="1" applyAlignment="1">
      <alignment vertical="center"/>
    </xf>
    <xf numFmtId="43" fontId="5" fillId="8" borderId="16" xfId="1" applyFont="1" applyFill="1" applyBorder="1" applyAlignment="1">
      <alignment vertical="center"/>
    </xf>
    <xf numFmtId="43" fontId="4" fillId="0" borderId="19" xfId="1" applyFont="1" applyBorder="1" applyAlignment="1">
      <alignment vertical="center"/>
    </xf>
    <xf numFmtId="10" fontId="5" fillId="8" borderId="21" xfId="0" applyNumberFormat="1" applyFont="1" applyFill="1" applyBorder="1" applyAlignment="1">
      <alignment vertical="center"/>
    </xf>
    <xf numFmtId="43" fontId="5" fillId="0" borderId="12" xfId="0" applyNumberFormat="1" applyFont="1" applyBorder="1" applyAlignment="1">
      <alignment vertical="center"/>
    </xf>
    <xf numFmtId="43" fontId="5" fillId="8" borderId="12" xfId="0" applyNumberFormat="1" applyFont="1" applyFill="1" applyBorder="1" applyAlignment="1">
      <alignment vertical="center"/>
    </xf>
    <xf numFmtId="43" fontId="4" fillId="0" borderId="19" xfId="0" applyNumberFormat="1" applyFont="1" applyBorder="1" applyAlignment="1">
      <alignment vertical="center"/>
    </xf>
    <xf numFmtId="43" fontId="4" fillId="0" borderId="18" xfId="1" applyFont="1" applyBorder="1" applyAlignment="1">
      <alignment vertical="center"/>
    </xf>
    <xf numFmtId="164" fontId="5" fillId="2" borderId="0" xfId="0" applyNumberFormat="1" applyFont="1" applyFill="1" applyAlignment="1">
      <alignment horizontal="center"/>
    </xf>
    <xf numFmtId="167" fontId="5" fillId="2" borderId="40" xfId="0" applyNumberFormat="1" applyFont="1" applyFill="1" applyBorder="1" applyAlignment="1">
      <alignment horizontal="center"/>
    </xf>
    <xf numFmtId="49" fontId="0" fillId="2" borderId="16" xfId="0" applyNumberFormat="1" applyFill="1" applyBorder="1" applyAlignment="1">
      <alignment horizontal="center" vertical="center"/>
    </xf>
    <xf numFmtId="0" fontId="5" fillId="2" borderId="42" xfId="0" applyFont="1" applyFill="1" applyBorder="1" applyAlignment="1">
      <alignment vertical="center" wrapText="1"/>
    </xf>
    <xf numFmtId="0" fontId="5" fillId="0" borderId="42" xfId="0" applyFont="1" applyBorder="1" applyAlignment="1">
      <alignment horizontal="center" vertical="center"/>
    </xf>
    <xf numFmtId="43" fontId="5" fillId="0" borderId="42" xfId="1" applyFont="1" applyBorder="1" applyAlignment="1">
      <alignment horizontal="center" vertical="center"/>
    </xf>
    <xf numFmtId="0" fontId="0" fillId="2" borderId="16" xfId="0" applyFill="1" applyBorder="1" applyAlignment="1">
      <alignment horizontal="left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0" fontId="4" fillId="5" borderId="2" xfId="0" applyFont="1" applyFill="1" applyBorder="1" applyAlignment="1">
      <alignment horizontal="left"/>
    </xf>
    <xf numFmtId="0" fontId="4" fillId="5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0" fontId="5" fillId="0" borderId="9" xfId="0" applyFont="1" applyBorder="1" applyAlignment="1">
      <alignment horizontal="left" wrapText="1"/>
    </xf>
    <xf numFmtId="0" fontId="5" fillId="0" borderId="10" xfId="0" applyFont="1" applyBorder="1" applyAlignment="1">
      <alignment horizontal="left" wrapText="1"/>
    </xf>
    <xf numFmtId="0" fontId="5" fillId="0" borderId="11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165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9" borderId="28" xfId="0" applyFont="1" applyFill="1" applyBorder="1" applyAlignment="1">
      <alignment horizontal="center"/>
    </xf>
    <xf numFmtId="0" fontId="5" fillId="9" borderId="24" xfId="0" applyFont="1" applyFill="1" applyBorder="1" applyAlignment="1">
      <alignment horizontal="center"/>
    </xf>
    <xf numFmtId="0" fontId="5" fillId="9" borderId="29" xfId="0" applyFont="1" applyFill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3" xfId="0" applyFont="1" applyBorder="1" applyAlignment="1">
      <alignment horizontal="left"/>
    </xf>
    <xf numFmtId="0" fontId="5" fillId="3" borderId="4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8" fillId="0" borderId="30" xfId="3" applyFont="1" applyBorder="1" applyAlignment="1">
      <alignment horizontal="center"/>
    </xf>
    <xf numFmtId="0" fontId="5" fillId="0" borderId="8" xfId="0" applyFont="1" applyBorder="1" applyAlignment="1">
      <alignment horizontal="left" vertical="center"/>
    </xf>
    <xf numFmtId="10" fontId="5" fillId="2" borderId="8" xfId="2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3" fillId="7" borderId="28" xfId="0" applyFont="1" applyFill="1" applyBorder="1" applyAlignment="1">
      <alignment horizontal="center"/>
    </xf>
    <xf numFmtId="0" fontId="3" fillId="7" borderId="24" xfId="0" applyFont="1" applyFill="1" applyBorder="1" applyAlignment="1">
      <alignment horizontal="center"/>
    </xf>
    <xf numFmtId="0" fontId="3" fillId="7" borderId="29" xfId="0" applyFont="1" applyFill="1" applyBorder="1" applyAlignment="1">
      <alignment horizontal="center"/>
    </xf>
    <xf numFmtId="0" fontId="4" fillId="4" borderId="28" xfId="0" applyFont="1" applyFill="1" applyBorder="1" applyAlignment="1">
      <alignment horizontal="left" vertical="center"/>
    </xf>
    <xf numFmtId="0" fontId="4" fillId="4" borderId="24" xfId="0" applyFont="1" applyFill="1" applyBorder="1" applyAlignment="1">
      <alignment horizontal="left" vertical="center"/>
    </xf>
    <xf numFmtId="165" fontId="5" fillId="0" borderId="1" xfId="0" applyNumberFormat="1" applyFont="1" applyBorder="1" applyAlignment="1">
      <alignment horizontal="left"/>
    </xf>
    <xf numFmtId="0" fontId="4" fillId="5" borderId="2" xfId="0" applyFont="1" applyFill="1" applyBorder="1" applyAlignment="1">
      <alignment horizontal="left" vertical="center"/>
    </xf>
    <xf numFmtId="0" fontId="4" fillId="5" borderId="40" xfId="0" applyFont="1" applyFill="1" applyBorder="1" applyAlignment="1">
      <alignment horizontal="left" vertical="center"/>
    </xf>
    <xf numFmtId="0" fontId="15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165" fontId="15" fillId="0" borderId="0" xfId="0" applyNumberFormat="1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4" borderId="22" xfId="0" applyFont="1" applyFill="1" applyBorder="1" applyAlignment="1">
      <alignment horizontal="left"/>
    </xf>
    <xf numFmtId="0" fontId="4" fillId="4" borderId="23" xfId="0" applyFont="1" applyFill="1" applyBorder="1" applyAlignment="1">
      <alignment horizontal="left"/>
    </xf>
    <xf numFmtId="0" fontId="4" fillId="4" borderId="31" xfId="0" applyFont="1" applyFill="1" applyBorder="1" applyAlignment="1">
      <alignment horizontal="left"/>
    </xf>
    <xf numFmtId="0" fontId="5" fillId="6" borderId="28" xfId="0" applyFont="1" applyFill="1" applyBorder="1" applyAlignment="1">
      <alignment horizontal="center"/>
    </xf>
    <xf numFmtId="0" fontId="5" fillId="6" borderId="24" xfId="0" applyFont="1" applyFill="1" applyBorder="1" applyAlignment="1">
      <alignment horizontal="center"/>
    </xf>
    <xf numFmtId="0" fontId="5" fillId="6" borderId="29" xfId="0" applyFont="1" applyFill="1" applyBorder="1" applyAlignment="1">
      <alignment horizontal="center"/>
    </xf>
    <xf numFmtId="0" fontId="5" fillId="8" borderId="9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5" fillId="8" borderId="13" xfId="0" applyFont="1" applyFill="1" applyBorder="1" applyAlignment="1">
      <alignment horizontal="right" vertical="center"/>
    </xf>
    <xf numFmtId="0" fontId="5" fillId="8" borderId="21" xfId="0" applyFont="1" applyFill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5" fillId="8" borderId="15" xfId="0" applyFont="1" applyFill="1" applyBorder="1" applyAlignment="1">
      <alignment horizontal="right" vertical="center"/>
    </xf>
    <xf numFmtId="0" fontId="5" fillId="8" borderId="12" xfId="0" applyFont="1" applyFill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0" fontId="4" fillId="0" borderId="19" xfId="0" applyFont="1" applyBorder="1" applyAlignment="1">
      <alignment horizontal="right" vertical="center"/>
    </xf>
    <xf numFmtId="0" fontId="5" fillId="8" borderId="28" xfId="0" applyFont="1" applyFill="1" applyBorder="1" applyAlignment="1">
      <alignment horizontal="center" vertical="center"/>
    </xf>
    <xf numFmtId="0" fontId="5" fillId="8" borderId="29" xfId="0" applyFont="1" applyFill="1" applyBorder="1" applyAlignment="1">
      <alignment horizontal="left" vertical="center"/>
    </xf>
    <xf numFmtId="0" fontId="5" fillId="8" borderId="8" xfId="0" applyFont="1" applyFill="1" applyBorder="1" applyAlignment="1">
      <alignment horizontal="left" vertical="center"/>
    </xf>
    <xf numFmtId="0" fontId="5" fillId="8" borderId="28" xfId="0" applyFont="1" applyFill="1" applyBorder="1" applyAlignment="1">
      <alignment horizontal="left" vertical="center"/>
    </xf>
    <xf numFmtId="43" fontId="5" fillId="8" borderId="29" xfId="1" applyFont="1" applyFill="1" applyBorder="1" applyAlignment="1">
      <alignment horizontal="center" vertical="center"/>
    </xf>
    <xf numFmtId="0" fontId="5" fillId="7" borderId="28" xfId="0" applyFont="1" applyFill="1" applyBorder="1" applyAlignment="1">
      <alignment horizontal="center"/>
    </xf>
    <xf numFmtId="0" fontId="5" fillId="7" borderId="24" xfId="0" applyFont="1" applyFill="1" applyBorder="1" applyAlignment="1">
      <alignment horizontal="center"/>
    </xf>
    <xf numFmtId="0" fontId="5" fillId="7" borderId="10" xfId="0" applyFont="1" applyFill="1" applyBorder="1" applyAlignment="1">
      <alignment horizontal="center"/>
    </xf>
    <xf numFmtId="0" fontId="5" fillId="7" borderId="11" xfId="0" applyFont="1" applyFill="1" applyBorder="1" applyAlignment="1">
      <alignment horizontal="center"/>
    </xf>
    <xf numFmtId="168" fontId="4" fillId="0" borderId="10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29" xfId="0" applyFont="1" applyBorder="1" applyAlignment="1">
      <alignment horizontal="center" vertical="center"/>
    </xf>
    <xf numFmtId="0" fontId="5" fillId="4" borderId="22" xfId="0" applyFont="1" applyFill="1" applyBorder="1" applyAlignment="1">
      <alignment horizontal="left" vertical="center"/>
    </xf>
    <xf numFmtId="0" fontId="5" fillId="4" borderId="23" xfId="0" applyFont="1" applyFill="1" applyBorder="1" applyAlignment="1">
      <alignment horizontal="left" vertical="center"/>
    </xf>
    <xf numFmtId="0" fontId="5" fillId="4" borderId="36" xfId="0" applyFont="1" applyFill="1" applyBorder="1" applyAlignment="1">
      <alignment horizontal="left" vertical="center"/>
    </xf>
    <xf numFmtId="0" fontId="15" fillId="0" borderId="0" xfId="0" applyFont="1" applyAlignment="1">
      <alignment horizontal="left" wrapText="1"/>
    </xf>
  </cellXfs>
  <cellStyles count="10">
    <cellStyle name="Normal" xfId="0" builtinId="0"/>
    <cellStyle name="Normal 2" xfId="3" xr:uid="{D3226BBD-9B4E-4487-B03B-F2D8FAF93CE7}"/>
    <cellStyle name="Normal 2 2" xfId="8" xr:uid="{3D160D45-2CA4-4548-9E36-B026CD12D5BC}"/>
    <cellStyle name="Normal 2 3" xfId="7" xr:uid="{40DCA032-3A60-4525-92D6-71A1F8FFBF1B}"/>
    <cellStyle name="Normal 3" xfId="4" xr:uid="{A6BCF416-F0B5-4EC3-BEBC-14DA97E3379E}"/>
    <cellStyle name="Normal 4" xfId="6" xr:uid="{F2A7BEB3-FE10-4A32-95AF-DE163105CA2E}"/>
    <cellStyle name="Porcentagem" xfId="2" builtinId="5"/>
    <cellStyle name="Vírgula" xfId="1" builtinId="3"/>
    <cellStyle name="Vírgula 2" xfId="5" xr:uid="{FFDCC01A-CB1D-40A9-8096-0A42F2238741}"/>
    <cellStyle name="Vírgula 3" xfId="9" xr:uid="{6DEA14B9-C98D-4372-AF89-C819B46429D7}"/>
  </cellStyles>
  <dxfs count="25">
    <dxf>
      <font>
        <b/>
        <i val="0"/>
      </font>
      <fill>
        <patternFill>
          <bgColor theme="0" tint="-0.34998626667073579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ont>
        <b/>
        <i val="0"/>
      </font>
      <fill>
        <patternFill>
          <bgColor theme="0" tint="-0.34998626667073579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34998626667073579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FFFF99"/>
      <color rgb="FFFF9933"/>
      <color rgb="FFCC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PROJETOS\CAIXA\PLANILHA_MULTIPLA\V3_06\PM%203.06.xlsm" TargetMode="External"/><Relationship Id="rId1" Type="http://schemas.openxmlformats.org/officeDocument/2006/relationships/externalLinkPath" Target="file:///E:\PROJETOS\CAIXA\PLANILHA_MULTIPLA\V3_06\PM%203.0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NU"/>
      <sheetName val="DADOS"/>
      <sheetName val="NOVO"/>
      <sheetName val="BDI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A3" t="b">
            <v>0</v>
          </cell>
        </row>
      </sheetData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8F364-F4ED-4A70-A4B6-9E58773D4E48}">
  <dimension ref="B2:C20"/>
  <sheetViews>
    <sheetView workbookViewId="0">
      <selection activeCell="E16" sqref="E16"/>
    </sheetView>
  </sheetViews>
  <sheetFormatPr defaultRowHeight="15" x14ac:dyDescent="0.25"/>
  <cols>
    <col min="2" max="2" width="22.85546875" customWidth="1"/>
    <col min="3" max="3" width="75.85546875" customWidth="1"/>
  </cols>
  <sheetData>
    <row r="2" spans="2:3" x14ac:dyDescent="0.25">
      <c r="B2" s="159" t="s">
        <v>17</v>
      </c>
      <c r="C2" s="160"/>
    </row>
    <row r="3" spans="2:3" x14ac:dyDescent="0.25">
      <c r="B3" s="16" t="s">
        <v>13</v>
      </c>
      <c r="C3" s="17" t="s">
        <v>278</v>
      </c>
    </row>
    <row r="4" spans="2:3" x14ac:dyDescent="0.25">
      <c r="B4" s="16" t="s">
        <v>18</v>
      </c>
      <c r="C4" s="17" t="s">
        <v>279</v>
      </c>
    </row>
    <row r="5" spans="2:3" x14ac:dyDescent="0.25">
      <c r="B5" s="16" t="s">
        <v>14</v>
      </c>
      <c r="C5" s="17" t="s">
        <v>280</v>
      </c>
    </row>
    <row r="6" spans="2:3" x14ac:dyDescent="0.25">
      <c r="B6" s="16" t="s">
        <v>15</v>
      </c>
      <c r="C6" s="17" t="s">
        <v>97</v>
      </c>
    </row>
    <row r="7" spans="2:3" x14ac:dyDescent="0.25">
      <c r="B7" s="18" t="s">
        <v>16</v>
      </c>
      <c r="C7" s="94">
        <v>45866</v>
      </c>
    </row>
    <row r="9" spans="2:3" x14ac:dyDescent="0.25">
      <c r="B9" s="159" t="s">
        <v>19</v>
      </c>
      <c r="C9" s="160"/>
    </row>
    <row r="10" spans="2:3" x14ac:dyDescent="0.25">
      <c r="B10" s="24" t="s">
        <v>20</v>
      </c>
      <c r="C10" s="25" t="s">
        <v>21</v>
      </c>
    </row>
    <row r="11" spans="2:3" x14ac:dyDescent="0.25">
      <c r="B11" s="127" t="s">
        <v>98</v>
      </c>
      <c r="C11" s="128">
        <v>45809</v>
      </c>
    </row>
    <row r="12" spans="2:3" x14ac:dyDescent="0.25">
      <c r="B12" s="127" t="s">
        <v>281</v>
      </c>
      <c r="C12" s="128">
        <v>45689</v>
      </c>
    </row>
    <row r="13" spans="2:3" x14ac:dyDescent="0.25">
      <c r="B13" s="127"/>
      <c r="C13" s="154"/>
    </row>
    <row r="14" spans="2:3" x14ac:dyDescent="0.25">
      <c r="B14" s="129"/>
      <c r="C14" s="130"/>
    </row>
    <row r="16" spans="2:3" x14ac:dyDescent="0.25">
      <c r="B16" s="159" t="s">
        <v>37</v>
      </c>
      <c r="C16" s="160"/>
    </row>
    <row r="17" spans="2:3" x14ac:dyDescent="0.25">
      <c r="B17" s="16" t="s">
        <v>33</v>
      </c>
      <c r="C17" s="17" t="s">
        <v>277</v>
      </c>
    </row>
    <row r="18" spans="2:3" x14ac:dyDescent="0.25">
      <c r="B18" s="16" t="s">
        <v>34</v>
      </c>
      <c r="C18" s="158">
        <v>2618350774</v>
      </c>
    </row>
    <row r="19" spans="2:3" x14ac:dyDescent="0.25">
      <c r="B19" s="16" t="s">
        <v>35</v>
      </c>
      <c r="C19" s="17" t="s">
        <v>379</v>
      </c>
    </row>
    <row r="20" spans="2:3" x14ac:dyDescent="0.25">
      <c r="B20" s="18" t="s">
        <v>36</v>
      </c>
      <c r="C20" s="19" t="s">
        <v>99</v>
      </c>
    </row>
  </sheetData>
  <mergeCells count="3">
    <mergeCell ref="B2:C2"/>
    <mergeCell ref="B9:C9"/>
    <mergeCell ref="B16:C16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E8275-02A0-4C44-989B-798E7DA01CE0}">
  <dimension ref="A2:G47"/>
  <sheetViews>
    <sheetView showGridLines="0" view="pageBreakPreview" zoomScale="85" zoomScaleNormal="70" zoomScaleSheetLayoutView="85" workbookViewId="0">
      <pane ySplit="4" topLeftCell="A5" activePane="bottomLeft" state="frozen"/>
      <selection pane="bottomLeft" activeCell="N16" sqref="N16"/>
    </sheetView>
  </sheetViews>
  <sheetFormatPr defaultColWidth="8.85546875" defaultRowHeight="12.75" x14ac:dyDescent="0.2"/>
  <cols>
    <col min="1" max="1" width="10.42578125" style="52" customWidth="1"/>
    <col min="2" max="2" width="11.28515625" style="52" customWidth="1"/>
    <col min="3" max="3" width="59.42578125" style="52" customWidth="1"/>
    <col min="4" max="4" width="9.140625" style="52" bestFit="1" customWidth="1"/>
    <col min="5" max="5" width="9.140625" style="52" customWidth="1"/>
    <col min="6" max="7" width="13.140625" style="52" customWidth="1"/>
    <col min="8" max="16384" width="8.85546875" style="3"/>
  </cols>
  <sheetData>
    <row r="2" spans="1:7" x14ac:dyDescent="0.2">
      <c r="A2" s="165" t="s">
        <v>90</v>
      </c>
      <c r="B2" s="165"/>
      <c r="C2" s="165"/>
      <c r="D2" s="165"/>
      <c r="E2" s="165"/>
      <c r="F2" s="165"/>
      <c r="G2" s="165"/>
    </row>
    <row r="3" spans="1:7" x14ac:dyDescent="0.2">
      <c r="A3" s="110"/>
      <c r="B3" s="110"/>
      <c r="C3" s="110"/>
      <c r="D3" s="110"/>
      <c r="E3" s="110"/>
      <c r="F3" s="110" t="s">
        <v>89</v>
      </c>
      <c r="G3" s="110" t="s">
        <v>89</v>
      </c>
    </row>
    <row r="4" spans="1:7" x14ac:dyDescent="0.2">
      <c r="A4" s="110" t="s">
        <v>83</v>
      </c>
      <c r="B4" s="110" t="s">
        <v>2</v>
      </c>
      <c r="C4" s="111" t="s">
        <v>84</v>
      </c>
      <c r="D4" s="110" t="s">
        <v>85</v>
      </c>
      <c r="E4" s="110" t="s">
        <v>86</v>
      </c>
      <c r="F4" s="110" t="s">
        <v>87</v>
      </c>
      <c r="G4" s="110" t="s">
        <v>88</v>
      </c>
    </row>
    <row r="5" spans="1:7" s="104" customFormat="1" ht="12" x14ac:dyDescent="0.2">
      <c r="A5" s="100" t="s">
        <v>282</v>
      </c>
      <c r="B5" s="101" t="s">
        <v>109</v>
      </c>
      <c r="C5" s="102" t="s">
        <v>373</v>
      </c>
      <c r="D5" s="100" t="s">
        <v>103</v>
      </c>
      <c r="E5" s="103"/>
      <c r="F5" s="112">
        <v>6662.9600000000009</v>
      </c>
      <c r="G5" s="103">
        <v>6744.8000000000011</v>
      </c>
    </row>
    <row r="6" spans="1:7" s="109" customFormat="1" ht="48" x14ac:dyDescent="0.2">
      <c r="A6" s="105" t="s">
        <v>98</v>
      </c>
      <c r="B6" s="105" t="s">
        <v>169</v>
      </c>
      <c r="C6" s="106" t="s">
        <v>170</v>
      </c>
      <c r="D6" s="107" t="s">
        <v>112</v>
      </c>
      <c r="E6" s="105">
        <v>24</v>
      </c>
      <c r="F6" s="113">
        <v>261.64999999999998</v>
      </c>
      <c r="G6" s="108">
        <v>263.98</v>
      </c>
    </row>
    <row r="7" spans="1:7" s="109" customFormat="1" ht="24" x14ac:dyDescent="0.2">
      <c r="A7" s="105" t="s">
        <v>98</v>
      </c>
      <c r="B7" s="105" t="s">
        <v>171</v>
      </c>
      <c r="C7" s="106" t="s">
        <v>172</v>
      </c>
      <c r="D7" s="107" t="s">
        <v>108</v>
      </c>
      <c r="E7" s="105">
        <v>16</v>
      </c>
      <c r="F7" s="113">
        <v>23.35</v>
      </c>
      <c r="G7" s="108">
        <v>24.97</v>
      </c>
    </row>
    <row r="8" spans="1:7" s="109" customFormat="1" ht="36" x14ac:dyDescent="0.2">
      <c r="A8" s="105" t="s">
        <v>98</v>
      </c>
      <c r="B8" s="105" t="s">
        <v>173</v>
      </c>
      <c r="C8" s="106" t="s">
        <v>174</v>
      </c>
      <c r="D8" s="107" t="s">
        <v>115</v>
      </c>
      <c r="E8" s="105">
        <v>16</v>
      </c>
      <c r="F8" s="113">
        <v>0.61</v>
      </c>
      <c r="G8" s="108">
        <v>0.61</v>
      </c>
    </row>
    <row r="9" spans="1:7" x14ac:dyDescent="0.2">
      <c r="F9" s="114"/>
    </row>
    <row r="10" spans="1:7" ht="24" x14ac:dyDescent="0.2">
      <c r="A10" s="100" t="s">
        <v>282</v>
      </c>
      <c r="B10" s="101" t="s">
        <v>110</v>
      </c>
      <c r="C10" s="102" t="s">
        <v>374</v>
      </c>
      <c r="D10" s="100" t="s">
        <v>104</v>
      </c>
      <c r="E10" s="103"/>
      <c r="F10" s="112">
        <v>1002.41</v>
      </c>
      <c r="G10" s="103">
        <v>968.72</v>
      </c>
    </row>
    <row r="11" spans="1:7" ht="24" x14ac:dyDescent="0.2">
      <c r="A11" s="105" t="s">
        <v>98</v>
      </c>
      <c r="B11" s="105" t="s">
        <v>175</v>
      </c>
      <c r="C11" s="106" t="s">
        <v>176</v>
      </c>
      <c r="D11" s="107" t="s">
        <v>136</v>
      </c>
      <c r="E11" s="105">
        <v>10.63</v>
      </c>
      <c r="F11" s="113">
        <v>14.9</v>
      </c>
      <c r="G11" s="108">
        <v>15.22</v>
      </c>
    </row>
    <row r="12" spans="1:7" ht="36" x14ac:dyDescent="0.2">
      <c r="A12" s="105" t="s">
        <v>98</v>
      </c>
      <c r="B12" s="105" t="s">
        <v>177</v>
      </c>
      <c r="C12" s="106" t="s">
        <v>178</v>
      </c>
      <c r="D12" s="107" t="s">
        <v>107</v>
      </c>
      <c r="E12" s="105">
        <v>1.8149999999999999</v>
      </c>
      <c r="F12" s="113">
        <v>140.18</v>
      </c>
      <c r="G12" s="108">
        <v>148.04</v>
      </c>
    </row>
    <row r="13" spans="1:7" ht="24" x14ac:dyDescent="0.2">
      <c r="A13" s="105" t="s">
        <v>98</v>
      </c>
      <c r="B13" s="105" t="s">
        <v>179</v>
      </c>
      <c r="C13" s="106" t="s">
        <v>180</v>
      </c>
      <c r="D13" s="107" t="s">
        <v>104</v>
      </c>
      <c r="E13" s="105">
        <v>0.45</v>
      </c>
      <c r="F13" s="113">
        <v>1168.83</v>
      </c>
      <c r="G13" s="108">
        <v>1196.0899999999999</v>
      </c>
    </row>
    <row r="14" spans="1:7" ht="24" x14ac:dyDescent="0.2">
      <c r="A14" s="105" t="s">
        <v>281</v>
      </c>
      <c r="B14" s="105" t="s">
        <v>181</v>
      </c>
      <c r="C14" s="106" t="s">
        <v>182</v>
      </c>
      <c r="D14" s="107" t="s">
        <v>107</v>
      </c>
      <c r="E14" s="105">
        <v>1.8149999999999999</v>
      </c>
      <c r="F14" s="113">
        <v>35.049999999999997</v>
      </c>
      <c r="G14" s="108">
        <v>0</v>
      </c>
    </row>
    <row r="15" spans="1:7" x14ac:dyDescent="0.2">
      <c r="F15" s="114"/>
    </row>
    <row r="16" spans="1:7" ht="24" x14ac:dyDescent="0.2">
      <c r="A16" s="100" t="s">
        <v>282</v>
      </c>
      <c r="B16" s="101" t="s">
        <v>111</v>
      </c>
      <c r="C16" s="102" t="s">
        <v>183</v>
      </c>
      <c r="D16" s="100" t="s">
        <v>104</v>
      </c>
      <c r="E16" s="103"/>
      <c r="F16" s="112">
        <v>3763.59</v>
      </c>
      <c r="G16" s="103">
        <v>3283.25</v>
      </c>
    </row>
    <row r="17" spans="1:7" ht="24" x14ac:dyDescent="0.2">
      <c r="A17" s="105" t="s">
        <v>98</v>
      </c>
      <c r="B17" s="105" t="s">
        <v>184</v>
      </c>
      <c r="C17" s="106" t="s">
        <v>185</v>
      </c>
      <c r="D17" s="107" t="s">
        <v>136</v>
      </c>
      <c r="E17" s="105">
        <v>25.4</v>
      </c>
      <c r="F17" s="113">
        <v>17.329999999999998</v>
      </c>
      <c r="G17" s="108">
        <v>17.940000000000001</v>
      </c>
    </row>
    <row r="18" spans="1:7" ht="24" x14ac:dyDescent="0.2">
      <c r="A18" s="105" t="s">
        <v>98</v>
      </c>
      <c r="B18" s="105" t="s">
        <v>175</v>
      </c>
      <c r="C18" s="106" t="s">
        <v>176</v>
      </c>
      <c r="D18" s="107" t="s">
        <v>136</v>
      </c>
      <c r="E18" s="105">
        <v>34.6</v>
      </c>
      <c r="F18" s="113">
        <v>14.9</v>
      </c>
      <c r="G18" s="108">
        <v>15.22</v>
      </c>
    </row>
    <row r="19" spans="1:7" ht="36" x14ac:dyDescent="0.2">
      <c r="A19" s="105" t="s">
        <v>98</v>
      </c>
      <c r="B19" s="105" t="s">
        <v>186</v>
      </c>
      <c r="C19" s="106" t="s">
        <v>187</v>
      </c>
      <c r="D19" s="107" t="s">
        <v>107</v>
      </c>
      <c r="E19" s="105">
        <v>16.5</v>
      </c>
      <c r="F19" s="113">
        <v>74.290000000000006</v>
      </c>
      <c r="G19" s="108">
        <v>77.62</v>
      </c>
    </row>
    <row r="20" spans="1:7" ht="36" x14ac:dyDescent="0.2">
      <c r="A20" s="105" t="s">
        <v>98</v>
      </c>
      <c r="B20" s="105" t="s">
        <v>188</v>
      </c>
      <c r="C20" s="106" t="s">
        <v>189</v>
      </c>
      <c r="D20" s="107" t="s">
        <v>104</v>
      </c>
      <c r="E20" s="105">
        <v>1</v>
      </c>
      <c r="F20" s="113">
        <v>1003.75</v>
      </c>
      <c r="G20" s="108">
        <v>1020.23</v>
      </c>
    </row>
    <row r="21" spans="1:7" ht="24" x14ac:dyDescent="0.2">
      <c r="A21" s="105" t="s">
        <v>281</v>
      </c>
      <c r="B21" s="105" t="s">
        <v>181</v>
      </c>
      <c r="C21" s="106" t="s">
        <v>182</v>
      </c>
      <c r="D21" s="107" t="s">
        <v>107</v>
      </c>
      <c r="E21" s="105">
        <v>16.5</v>
      </c>
      <c r="F21" s="113">
        <v>35.049999999999997</v>
      </c>
      <c r="G21" s="108">
        <v>0</v>
      </c>
    </row>
    <row r="23" spans="1:7" x14ac:dyDescent="0.2">
      <c r="A23" s="100" t="s">
        <v>282</v>
      </c>
      <c r="B23" s="101" t="s">
        <v>113</v>
      </c>
      <c r="C23" s="102" t="s">
        <v>190</v>
      </c>
      <c r="D23" s="100" t="s">
        <v>104</v>
      </c>
      <c r="E23" s="103"/>
      <c r="F23" s="112">
        <v>3266.54</v>
      </c>
      <c r="G23" s="103">
        <v>3349.42</v>
      </c>
    </row>
    <row r="24" spans="1:7" ht="36" x14ac:dyDescent="0.2">
      <c r="A24" s="105" t="s">
        <v>98</v>
      </c>
      <c r="B24" s="105" t="s">
        <v>191</v>
      </c>
      <c r="C24" s="106" t="s">
        <v>192</v>
      </c>
      <c r="D24" s="107" t="s">
        <v>136</v>
      </c>
      <c r="E24" s="105">
        <v>25.4</v>
      </c>
      <c r="F24" s="113">
        <v>14.61</v>
      </c>
      <c r="G24" s="108">
        <v>15.03</v>
      </c>
    </row>
    <row r="25" spans="1:7" ht="36" x14ac:dyDescent="0.2">
      <c r="A25" s="105" t="s">
        <v>98</v>
      </c>
      <c r="B25" s="105" t="s">
        <v>193</v>
      </c>
      <c r="C25" s="106" t="s">
        <v>194</v>
      </c>
      <c r="D25" s="107" t="s">
        <v>136</v>
      </c>
      <c r="E25" s="105">
        <v>34.6</v>
      </c>
      <c r="F25" s="113">
        <v>11.53</v>
      </c>
      <c r="G25" s="108">
        <v>11.64</v>
      </c>
    </row>
    <row r="26" spans="1:7" ht="48" x14ac:dyDescent="0.2">
      <c r="A26" s="105" t="s">
        <v>98</v>
      </c>
      <c r="B26" s="105" t="s">
        <v>195</v>
      </c>
      <c r="C26" s="106" t="s">
        <v>196</v>
      </c>
      <c r="D26" s="107" t="s">
        <v>107</v>
      </c>
      <c r="E26" s="105">
        <v>19.8</v>
      </c>
      <c r="F26" s="113">
        <v>66.900000000000006</v>
      </c>
      <c r="G26" s="108">
        <v>69.2</v>
      </c>
    </row>
    <row r="27" spans="1:7" ht="24" x14ac:dyDescent="0.2">
      <c r="A27" s="105" t="s">
        <v>98</v>
      </c>
      <c r="B27" s="105" t="s">
        <v>197</v>
      </c>
      <c r="C27" s="106" t="s">
        <v>198</v>
      </c>
      <c r="D27" s="107" t="s">
        <v>104</v>
      </c>
      <c r="E27" s="105">
        <v>1</v>
      </c>
      <c r="F27" s="113">
        <v>1171.8900000000001</v>
      </c>
      <c r="G27" s="108">
        <v>1194.76</v>
      </c>
    </row>
    <row r="29" spans="1:7" x14ac:dyDescent="0.2">
      <c r="A29" s="100" t="s">
        <v>282</v>
      </c>
      <c r="B29" s="101" t="s">
        <v>114</v>
      </c>
      <c r="C29" s="102" t="s">
        <v>199</v>
      </c>
      <c r="D29" s="100" t="s">
        <v>104</v>
      </c>
      <c r="E29" s="103"/>
      <c r="F29" s="112">
        <v>3447.85</v>
      </c>
      <c r="G29" s="103">
        <v>3531.16</v>
      </c>
    </row>
    <row r="30" spans="1:7" ht="36" x14ac:dyDescent="0.2">
      <c r="A30" s="105" t="s">
        <v>98</v>
      </c>
      <c r="B30" s="105" t="s">
        <v>191</v>
      </c>
      <c r="C30" s="106" t="s">
        <v>192</v>
      </c>
      <c r="D30" s="107" t="s">
        <v>136</v>
      </c>
      <c r="E30" s="105">
        <v>25.4</v>
      </c>
      <c r="F30" s="113">
        <v>14.61</v>
      </c>
      <c r="G30" s="108">
        <v>15.03</v>
      </c>
    </row>
    <row r="31" spans="1:7" ht="36" x14ac:dyDescent="0.2">
      <c r="A31" s="105" t="s">
        <v>98</v>
      </c>
      <c r="B31" s="105" t="s">
        <v>200</v>
      </c>
      <c r="C31" s="106" t="s">
        <v>201</v>
      </c>
      <c r="D31" s="107" t="s">
        <v>136</v>
      </c>
      <c r="E31" s="105">
        <v>34.6</v>
      </c>
      <c r="F31" s="113">
        <v>12.93</v>
      </c>
      <c r="G31" s="108">
        <v>13.11</v>
      </c>
    </row>
    <row r="32" spans="1:7" ht="36" x14ac:dyDescent="0.2">
      <c r="A32" s="105" t="s">
        <v>98</v>
      </c>
      <c r="B32" s="105" t="s">
        <v>202</v>
      </c>
      <c r="C32" s="106" t="s">
        <v>203</v>
      </c>
      <c r="D32" s="107" t="s">
        <v>107</v>
      </c>
      <c r="E32" s="105">
        <v>19.8</v>
      </c>
      <c r="F32" s="113">
        <v>72.63</v>
      </c>
      <c r="G32" s="108">
        <v>74.760000000000005</v>
      </c>
    </row>
    <row r="33" spans="1:7" ht="36" x14ac:dyDescent="0.2">
      <c r="A33" s="105" t="s">
        <v>98</v>
      </c>
      <c r="B33" s="105" t="s">
        <v>204</v>
      </c>
      <c r="C33" s="106" t="s">
        <v>205</v>
      </c>
      <c r="D33" s="107" t="s">
        <v>104</v>
      </c>
      <c r="E33" s="105">
        <v>1</v>
      </c>
      <c r="F33" s="113">
        <v>1191.31</v>
      </c>
      <c r="G33" s="108">
        <v>1215.54</v>
      </c>
    </row>
    <row r="34" spans="1:7" x14ac:dyDescent="0.2">
      <c r="A34" s="139"/>
      <c r="B34" s="139"/>
      <c r="C34" s="140"/>
      <c r="D34" s="139"/>
      <c r="E34" s="139"/>
      <c r="F34" s="137"/>
      <c r="G34" s="138"/>
    </row>
    <row r="35" spans="1:7" x14ac:dyDescent="0.2">
      <c r="A35" s="100" t="s">
        <v>282</v>
      </c>
      <c r="B35" s="101" t="s">
        <v>159</v>
      </c>
      <c r="C35" s="102" t="s">
        <v>283</v>
      </c>
      <c r="D35" s="100" t="s">
        <v>104</v>
      </c>
      <c r="E35" s="103"/>
      <c r="F35" s="112">
        <v>12.54</v>
      </c>
      <c r="G35" s="103">
        <v>2.34</v>
      </c>
    </row>
    <row r="36" spans="1:7" x14ac:dyDescent="0.2">
      <c r="A36" s="105" t="s">
        <v>98</v>
      </c>
      <c r="B36" s="105" t="s">
        <v>284</v>
      </c>
      <c r="C36" s="106" t="s">
        <v>285</v>
      </c>
      <c r="D36" s="107" t="s">
        <v>108</v>
      </c>
      <c r="E36" s="105">
        <v>0.1</v>
      </c>
      <c r="F36" s="113">
        <v>21.11</v>
      </c>
      <c r="G36" s="108">
        <v>23.35</v>
      </c>
    </row>
    <row r="37" spans="1:7" ht="24" x14ac:dyDescent="0.2">
      <c r="A37" s="105" t="s">
        <v>281</v>
      </c>
      <c r="B37" s="105" t="s">
        <v>286</v>
      </c>
      <c r="C37" s="106" t="s">
        <v>287</v>
      </c>
      <c r="D37" s="107" t="s">
        <v>288</v>
      </c>
      <c r="E37" s="105">
        <v>4.5454545454545455E-4</v>
      </c>
      <c r="F37" s="113">
        <v>22947.29</v>
      </c>
      <c r="G37" s="108">
        <v>0</v>
      </c>
    </row>
    <row r="38" spans="1:7" x14ac:dyDescent="0.2">
      <c r="A38" s="139"/>
      <c r="B38" s="139"/>
      <c r="C38" s="140"/>
      <c r="D38" s="139"/>
      <c r="E38" s="139"/>
      <c r="F38" s="137"/>
      <c r="G38" s="138"/>
    </row>
    <row r="39" spans="1:7" x14ac:dyDescent="0.2">
      <c r="A39" s="139"/>
      <c r="B39" s="139"/>
      <c r="C39" s="140"/>
      <c r="D39" s="139"/>
      <c r="E39" s="139"/>
      <c r="F39" s="137"/>
      <c r="G39" s="138"/>
    </row>
    <row r="40" spans="1:7" x14ac:dyDescent="0.2">
      <c r="A40" s="139"/>
      <c r="B40" s="139"/>
      <c r="C40" s="140"/>
      <c r="D40" s="139"/>
      <c r="E40" s="139"/>
      <c r="F40" s="137"/>
      <c r="G40" s="138"/>
    </row>
    <row r="41" spans="1:7" x14ac:dyDescent="0.2">
      <c r="A41" s="139"/>
      <c r="B41" s="139"/>
      <c r="C41" s="140"/>
      <c r="D41" s="139"/>
      <c r="E41" s="139"/>
      <c r="F41" s="137"/>
      <c r="G41" s="138"/>
    </row>
    <row r="42" spans="1:7" x14ac:dyDescent="0.2">
      <c r="A42" s="139"/>
      <c r="B42" s="139"/>
      <c r="C42" s="140"/>
      <c r="D42" s="139"/>
      <c r="E42" s="139"/>
      <c r="F42" s="137"/>
      <c r="G42" s="138"/>
    </row>
    <row r="44" spans="1:7" ht="25.9" customHeight="1" x14ac:dyDescent="0.2">
      <c r="A44" s="161">
        <f>DADOS!C7</f>
        <v>45866</v>
      </c>
      <c r="B44" s="162"/>
      <c r="D44" s="163"/>
      <c r="E44" s="163"/>
      <c r="F44" s="163"/>
      <c r="G44" s="163"/>
    </row>
    <row r="45" spans="1:7" x14ac:dyDescent="0.2">
      <c r="A45" s="9" t="s">
        <v>42</v>
      </c>
      <c r="D45" s="3" t="s">
        <v>41</v>
      </c>
    </row>
    <row r="46" spans="1:7" x14ac:dyDescent="0.2">
      <c r="D46" s="2" t="s">
        <v>33</v>
      </c>
      <c r="E46" s="164" t="str">
        <f>DADOS!C17</f>
        <v>CLAUDIO EDUARDO BARBOSA CUNHA</v>
      </c>
      <c r="F46" s="164"/>
      <c r="G46" s="164"/>
    </row>
    <row r="47" spans="1:7" x14ac:dyDescent="0.2">
      <c r="D47" s="2" t="s">
        <v>34</v>
      </c>
      <c r="E47" s="164">
        <f>DADOS!C18</f>
        <v>2618350774</v>
      </c>
      <c r="F47" s="164"/>
      <c r="G47" s="164"/>
    </row>
  </sheetData>
  <mergeCells count="5">
    <mergeCell ref="A44:B44"/>
    <mergeCell ref="D44:G44"/>
    <mergeCell ref="E46:G46"/>
    <mergeCell ref="E47:G47"/>
    <mergeCell ref="A2:G2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  <headerFooter>
    <oddHeader>&amp;C&amp;G</oddHeader>
    <oddFooter>&amp;R&amp;P/&amp;N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2FCA6-7C00-4C19-93CA-5716B59C2708}">
  <dimension ref="A1:K55"/>
  <sheetViews>
    <sheetView showGridLines="0" view="pageBreakPreview" topLeftCell="A13" zoomScale="85" zoomScaleNormal="100" zoomScaleSheetLayoutView="85" workbookViewId="0">
      <selection activeCell="M25" sqref="M25"/>
    </sheetView>
  </sheetViews>
  <sheetFormatPr defaultColWidth="8.85546875" defaultRowHeight="12.75" x14ac:dyDescent="0.2"/>
  <cols>
    <col min="1" max="1" width="8.85546875" style="3"/>
    <col min="2" max="7" width="10.7109375" style="3" customWidth="1"/>
    <col min="8" max="8" width="12.85546875" style="3" customWidth="1"/>
    <col min="9" max="11" width="10.7109375" style="3" customWidth="1"/>
    <col min="12" max="16384" width="8.85546875" style="3"/>
  </cols>
  <sheetData>
    <row r="1" spans="1:11" x14ac:dyDescent="0.2">
      <c r="A1" s="51"/>
      <c r="B1" s="166" t="s">
        <v>46</v>
      </c>
      <c r="C1" s="167"/>
      <c r="D1" s="167"/>
      <c r="E1" s="167"/>
      <c r="F1" s="167"/>
      <c r="G1" s="167"/>
      <c r="H1" s="167"/>
      <c r="I1" s="167"/>
      <c r="J1" s="167"/>
      <c r="K1" s="167"/>
    </row>
    <row r="2" spans="1:11" x14ac:dyDescent="0.2">
      <c r="A2" s="51"/>
      <c r="B2" s="195" t="s">
        <v>47</v>
      </c>
      <c r="C2" s="195"/>
      <c r="D2" s="195"/>
      <c r="E2" s="195"/>
    </row>
    <row r="4" spans="1:11" x14ac:dyDescent="0.2">
      <c r="B4" s="196" t="s">
        <v>2</v>
      </c>
      <c r="C4" s="198"/>
      <c r="D4" s="196" t="s">
        <v>3</v>
      </c>
      <c r="E4" s="198"/>
      <c r="F4" s="196" t="s">
        <v>45</v>
      </c>
      <c r="G4" s="197"/>
      <c r="H4" s="197"/>
      <c r="I4" s="197"/>
      <c r="J4" s="197"/>
      <c r="K4" s="198"/>
    </row>
    <row r="5" spans="1:11" x14ac:dyDescent="0.2">
      <c r="B5" s="203" t="str">
        <f>DADOS!$C$5</f>
        <v>SDA.253</v>
      </c>
      <c r="C5" s="204"/>
      <c r="D5" s="203" t="str">
        <f>DADOS!$C$6</f>
        <v>A</v>
      </c>
      <c r="E5" s="204"/>
      <c r="F5" s="203" t="str">
        <f>DADOS!$C$20</f>
        <v>SÃO DOMINGOS DO ARAGUAIA/PA</v>
      </c>
      <c r="G5" s="205"/>
      <c r="H5" s="205"/>
      <c r="I5" s="205"/>
      <c r="J5" s="205"/>
      <c r="K5" s="204"/>
    </row>
    <row r="7" spans="1:11" x14ac:dyDescent="0.2">
      <c r="B7" s="4" t="s">
        <v>4</v>
      </c>
      <c r="K7" s="51"/>
    </row>
    <row r="8" spans="1:11" x14ac:dyDescent="0.2">
      <c r="B8" s="209" t="str">
        <f>DADOS!$C$3</f>
        <v>AMPLIAÇÃO DA ESCOLA BENTA ALVES</v>
      </c>
      <c r="C8" s="210"/>
      <c r="D8" s="210"/>
      <c r="E8" s="210"/>
      <c r="F8" s="210"/>
      <c r="G8" s="210"/>
      <c r="H8" s="210"/>
      <c r="I8" s="210"/>
      <c r="J8" s="210"/>
      <c r="K8" s="211"/>
    </row>
    <row r="9" spans="1:11" x14ac:dyDescent="0.2">
      <c r="B9" s="203"/>
      <c r="C9" s="205"/>
      <c r="D9" s="205"/>
      <c r="E9" s="205"/>
      <c r="F9" s="205"/>
      <c r="G9" s="205"/>
      <c r="H9" s="205"/>
      <c r="I9" s="205"/>
      <c r="J9" s="205"/>
      <c r="K9" s="204"/>
    </row>
    <row r="11" spans="1:11" x14ac:dyDescent="0.2">
      <c r="B11" s="207" t="s">
        <v>43</v>
      </c>
      <c r="C11" s="207"/>
      <c r="D11" s="207"/>
      <c r="E11" s="207"/>
      <c r="F11" s="207"/>
      <c r="G11" s="207"/>
      <c r="H11" s="207"/>
      <c r="I11" s="207"/>
      <c r="J11" s="208">
        <v>1</v>
      </c>
      <c r="K11" s="208"/>
    </row>
    <row r="12" spans="1:11" x14ac:dyDescent="0.2">
      <c r="B12" s="207" t="s">
        <v>44</v>
      </c>
      <c r="C12" s="207"/>
      <c r="D12" s="207"/>
      <c r="E12" s="207"/>
      <c r="F12" s="207"/>
      <c r="G12" s="207"/>
      <c r="H12" s="207"/>
      <c r="I12" s="207"/>
      <c r="J12" s="208">
        <v>0.05</v>
      </c>
      <c r="K12" s="208"/>
    </row>
    <row r="14" spans="1:11" ht="15.75" x14ac:dyDescent="0.25">
      <c r="B14" s="206" t="s">
        <v>10</v>
      </c>
      <c r="C14" s="206"/>
      <c r="D14" s="206"/>
      <c r="E14" s="206"/>
      <c r="F14" s="206"/>
      <c r="G14" s="206"/>
      <c r="H14" s="206"/>
      <c r="I14" s="206"/>
      <c r="J14" s="206"/>
      <c r="K14" s="206"/>
    </row>
    <row r="16" spans="1:11" x14ac:dyDescent="0.2">
      <c r="B16" s="196" t="s">
        <v>48</v>
      </c>
      <c r="C16" s="197"/>
      <c r="D16" s="197"/>
      <c r="E16" s="197"/>
      <c r="F16" s="197"/>
      <c r="G16" s="197"/>
      <c r="H16" s="197"/>
      <c r="I16" s="197"/>
      <c r="J16" s="197"/>
      <c r="K16" s="198"/>
    </row>
    <row r="17" spans="2:11" x14ac:dyDescent="0.2">
      <c r="B17" s="199" t="s">
        <v>102</v>
      </c>
      <c r="C17" s="200"/>
      <c r="D17" s="200"/>
      <c r="E17" s="200"/>
      <c r="F17" s="200"/>
      <c r="G17" s="200"/>
      <c r="H17" s="200"/>
      <c r="I17" s="200"/>
      <c r="J17" s="200"/>
      <c r="K17" s="201"/>
    </row>
    <row r="19" spans="2:11" ht="26.45" customHeight="1" x14ac:dyDescent="0.2">
      <c r="B19" s="202" t="s">
        <v>49</v>
      </c>
      <c r="C19" s="202"/>
      <c r="D19" s="202"/>
      <c r="E19" s="202"/>
      <c r="F19" s="202"/>
      <c r="G19" s="202"/>
      <c r="H19" s="202"/>
      <c r="I19" s="202"/>
      <c r="J19" s="10" t="s">
        <v>50</v>
      </c>
      <c r="K19" s="26" t="s">
        <v>51</v>
      </c>
    </row>
    <row r="20" spans="2:11" s="54" customFormat="1" ht="15" customHeight="1" x14ac:dyDescent="0.25">
      <c r="B20" s="191" t="s">
        <v>52</v>
      </c>
      <c r="C20" s="191"/>
      <c r="D20" s="191"/>
      <c r="E20" s="191"/>
      <c r="F20" s="191"/>
      <c r="G20" s="191"/>
      <c r="H20" s="191"/>
      <c r="I20" s="191"/>
      <c r="J20" s="53" t="s">
        <v>61</v>
      </c>
      <c r="K20" s="95">
        <v>0.04</v>
      </c>
    </row>
    <row r="21" spans="2:11" s="54" customFormat="1" ht="15" customHeight="1" x14ac:dyDescent="0.25">
      <c r="B21" s="191" t="s">
        <v>53</v>
      </c>
      <c r="C21" s="191"/>
      <c r="D21" s="191"/>
      <c r="E21" s="191"/>
      <c r="F21" s="191"/>
      <c r="G21" s="191"/>
      <c r="H21" s="191"/>
      <c r="I21" s="191"/>
      <c r="J21" s="53" t="s">
        <v>62</v>
      </c>
      <c r="K21" s="95">
        <v>8.0000000000000002E-3</v>
      </c>
    </row>
    <row r="22" spans="2:11" s="54" customFormat="1" ht="15" customHeight="1" x14ac:dyDescent="0.25">
      <c r="B22" s="191" t="s">
        <v>54</v>
      </c>
      <c r="C22" s="191"/>
      <c r="D22" s="191"/>
      <c r="E22" s="191"/>
      <c r="F22" s="191"/>
      <c r="G22" s="191"/>
      <c r="H22" s="191"/>
      <c r="I22" s="191"/>
      <c r="J22" s="53" t="s">
        <v>63</v>
      </c>
      <c r="K22" s="95">
        <v>9.7000000000000003E-3</v>
      </c>
    </row>
    <row r="23" spans="2:11" s="54" customFormat="1" ht="15" customHeight="1" x14ac:dyDescent="0.25">
      <c r="B23" s="191" t="s">
        <v>55</v>
      </c>
      <c r="C23" s="191"/>
      <c r="D23" s="191"/>
      <c r="E23" s="191"/>
      <c r="F23" s="191"/>
      <c r="G23" s="191"/>
      <c r="H23" s="191"/>
      <c r="I23" s="191"/>
      <c r="J23" s="53" t="s">
        <v>64</v>
      </c>
      <c r="K23" s="95">
        <v>8.0000000000000002E-3</v>
      </c>
    </row>
    <row r="24" spans="2:11" s="54" customFormat="1" ht="15" customHeight="1" x14ac:dyDescent="0.25">
      <c r="B24" s="191" t="s">
        <v>56</v>
      </c>
      <c r="C24" s="191"/>
      <c r="D24" s="191"/>
      <c r="E24" s="191"/>
      <c r="F24" s="191"/>
      <c r="G24" s="191"/>
      <c r="H24" s="191"/>
      <c r="I24" s="191"/>
      <c r="J24" s="53" t="s">
        <v>65</v>
      </c>
      <c r="K24" s="95">
        <v>7.0000000000000007E-2</v>
      </c>
    </row>
    <row r="25" spans="2:11" s="54" customFormat="1" ht="15" customHeight="1" x14ac:dyDescent="0.25">
      <c r="B25" s="191" t="s">
        <v>57</v>
      </c>
      <c r="C25" s="191"/>
      <c r="D25" s="191"/>
      <c r="E25" s="191"/>
      <c r="F25" s="191"/>
      <c r="G25" s="191"/>
      <c r="H25" s="191"/>
      <c r="I25" s="191"/>
      <c r="J25" s="53" t="s">
        <v>66</v>
      </c>
      <c r="K25" s="95">
        <v>3.6499999999999998E-2</v>
      </c>
    </row>
    <row r="26" spans="2:11" s="54" customFormat="1" ht="15" customHeight="1" x14ac:dyDescent="0.25">
      <c r="B26" s="191" t="s">
        <v>58</v>
      </c>
      <c r="C26" s="191"/>
      <c r="D26" s="191"/>
      <c r="E26" s="191"/>
      <c r="F26" s="191"/>
      <c r="G26" s="191"/>
      <c r="H26" s="191"/>
      <c r="I26" s="191"/>
      <c r="J26" s="53" t="s">
        <v>67</v>
      </c>
      <c r="K26" s="95">
        <v>0.05</v>
      </c>
    </row>
    <row r="27" spans="2:11" s="54" customFormat="1" ht="15" customHeight="1" x14ac:dyDescent="0.25">
      <c r="B27" s="191" t="s">
        <v>59</v>
      </c>
      <c r="C27" s="191"/>
      <c r="D27" s="191"/>
      <c r="E27" s="191"/>
      <c r="F27" s="191"/>
      <c r="G27" s="191"/>
      <c r="H27" s="191"/>
      <c r="I27" s="191"/>
      <c r="J27" s="53" t="s">
        <v>68</v>
      </c>
      <c r="K27" s="95">
        <v>3.6000000000000004E-2</v>
      </c>
    </row>
    <row r="28" spans="2:11" s="54" customFormat="1" ht="15" customHeight="1" x14ac:dyDescent="0.25">
      <c r="B28" s="191" t="s">
        <v>60</v>
      </c>
      <c r="C28" s="191"/>
      <c r="D28" s="191"/>
      <c r="E28" s="191"/>
      <c r="F28" s="191"/>
      <c r="G28" s="191"/>
      <c r="H28" s="191"/>
      <c r="I28" s="191"/>
      <c r="J28" s="53" t="s">
        <v>69</v>
      </c>
      <c r="K28" s="96">
        <v>0.24879999999999999</v>
      </c>
    </row>
    <row r="29" spans="2:11" x14ac:dyDescent="0.2">
      <c r="B29" s="192" t="s">
        <v>100</v>
      </c>
      <c r="C29" s="193"/>
      <c r="D29" s="193"/>
      <c r="E29" s="193"/>
      <c r="F29" s="193"/>
      <c r="G29" s="193"/>
      <c r="H29" s="193"/>
      <c r="I29" s="194"/>
      <c r="J29" s="98" t="s">
        <v>101</v>
      </c>
      <c r="K29" s="97">
        <v>0.3</v>
      </c>
    </row>
    <row r="33" spans="2:11" x14ac:dyDescent="0.2">
      <c r="C33" s="187" t="s">
        <v>70</v>
      </c>
      <c r="D33" s="187"/>
      <c r="E33" s="187"/>
      <c r="F33" s="187"/>
      <c r="G33" s="187"/>
      <c r="H33" s="187"/>
      <c r="I33" s="187"/>
    </row>
    <row r="34" spans="2:11" ht="19.899999999999999" customHeight="1" x14ac:dyDescent="0.2">
      <c r="D34" s="188" t="s">
        <v>71</v>
      </c>
      <c r="E34" s="163" t="s">
        <v>72</v>
      </c>
      <c r="F34" s="163"/>
      <c r="G34" s="163"/>
      <c r="H34" s="163"/>
      <c r="I34" s="190">
        <v>-1</v>
      </c>
    </row>
    <row r="35" spans="2:11" ht="19.899999999999999" customHeight="1" x14ac:dyDescent="0.2">
      <c r="D35" s="188"/>
      <c r="E35" s="189" t="s">
        <v>73</v>
      </c>
      <c r="F35" s="189"/>
      <c r="G35" s="189"/>
      <c r="H35" s="189"/>
      <c r="I35" s="190"/>
    </row>
    <row r="37" spans="2:11" x14ac:dyDescent="0.2">
      <c r="B37" s="169" t="s">
        <v>74</v>
      </c>
      <c r="C37" s="170"/>
      <c r="D37" s="170"/>
      <c r="E37" s="170"/>
      <c r="F37" s="170"/>
      <c r="G37" s="170"/>
      <c r="H37" s="170"/>
      <c r="I37" s="170"/>
      <c r="J37" s="170"/>
      <c r="K37" s="171"/>
    </row>
    <row r="38" spans="2:11" x14ac:dyDescent="0.2">
      <c r="B38" s="172"/>
      <c r="C38" s="173"/>
      <c r="D38" s="173"/>
      <c r="E38" s="173"/>
      <c r="F38" s="173"/>
      <c r="G38" s="173"/>
      <c r="H38" s="173"/>
      <c r="I38" s="173"/>
      <c r="J38" s="173"/>
      <c r="K38" s="174"/>
    </row>
    <row r="40" spans="2:11" x14ac:dyDescent="0.2">
      <c r="B40" s="169" t="s">
        <v>75</v>
      </c>
      <c r="C40" s="170"/>
      <c r="D40" s="170"/>
      <c r="E40" s="170"/>
      <c r="F40" s="170"/>
      <c r="G40" s="170"/>
      <c r="H40" s="170"/>
      <c r="I40" s="170"/>
      <c r="J40" s="170"/>
      <c r="K40" s="171"/>
    </row>
    <row r="41" spans="2:11" x14ac:dyDescent="0.2">
      <c r="B41" s="172"/>
      <c r="C41" s="173"/>
      <c r="D41" s="173"/>
      <c r="E41" s="173"/>
      <c r="F41" s="173"/>
      <c r="G41" s="173"/>
      <c r="H41" s="173"/>
      <c r="I41" s="173"/>
      <c r="J41" s="173"/>
      <c r="K41" s="174"/>
    </row>
    <row r="43" spans="2:11" x14ac:dyDescent="0.2">
      <c r="B43" s="3" t="s">
        <v>76</v>
      </c>
    </row>
    <row r="44" spans="2:11" x14ac:dyDescent="0.2">
      <c r="B44" s="175"/>
      <c r="C44" s="176"/>
      <c r="D44" s="176"/>
      <c r="E44" s="176"/>
      <c r="F44" s="176"/>
      <c r="G44" s="176"/>
      <c r="H44" s="176"/>
      <c r="I44" s="176"/>
      <c r="J44" s="176"/>
      <c r="K44" s="177"/>
    </row>
    <row r="45" spans="2:11" x14ac:dyDescent="0.2">
      <c r="B45" s="178"/>
      <c r="C45" s="179"/>
      <c r="D45" s="179"/>
      <c r="E45" s="179"/>
      <c r="F45" s="179"/>
      <c r="G45" s="179"/>
      <c r="H45" s="179"/>
      <c r="I45" s="179"/>
      <c r="J45" s="179"/>
      <c r="K45" s="180"/>
    </row>
    <row r="46" spans="2:11" x14ac:dyDescent="0.2">
      <c r="B46" s="181"/>
      <c r="C46" s="182"/>
      <c r="D46" s="182"/>
      <c r="E46" s="182"/>
      <c r="F46" s="182"/>
      <c r="G46" s="182"/>
      <c r="H46" s="182"/>
      <c r="I46" s="182"/>
      <c r="J46" s="182"/>
      <c r="K46" s="183"/>
    </row>
    <row r="48" spans="2:11" x14ac:dyDescent="0.2">
      <c r="B48" s="184" t="str">
        <f>$F$5</f>
        <v>SÃO DOMINGOS DO ARAGUAIA/PA</v>
      </c>
      <c r="C48" s="184"/>
      <c r="D48" s="184"/>
      <c r="E48" s="184"/>
      <c r="H48" s="185">
        <f>DADOS!$C$7</f>
        <v>45866</v>
      </c>
      <c r="I48" s="185"/>
      <c r="J48" s="185"/>
      <c r="K48" s="185"/>
    </row>
    <row r="49" spans="2:8" x14ac:dyDescent="0.2">
      <c r="B49" s="2" t="s">
        <v>40</v>
      </c>
      <c r="H49" s="2" t="s">
        <v>42</v>
      </c>
    </row>
    <row r="51" spans="2:8" x14ac:dyDescent="0.2">
      <c r="B51" s="186"/>
      <c r="C51" s="186"/>
      <c r="D51" s="186"/>
      <c r="E51" s="186"/>
    </row>
    <row r="52" spans="2:8" x14ac:dyDescent="0.2">
      <c r="B52" s="3" t="s">
        <v>41</v>
      </c>
    </row>
    <row r="53" spans="2:8" x14ac:dyDescent="0.2">
      <c r="B53" s="2" t="s">
        <v>33</v>
      </c>
      <c r="C53" s="168" t="str">
        <f>DADOS!$C$17</f>
        <v>CLAUDIO EDUARDO BARBOSA CUNHA</v>
      </c>
      <c r="D53" s="168"/>
      <c r="E53" s="168"/>
    </row>
    <row r="54" spans="2:8" x14ac:dyDescent="0.2">
      <c r="B54" s="2" t="s">
        <v>34</v>
      </c>
      <c r="C54" s="168">
        <f>DADOS!$C$18</f>
        <v>2618350774</v>
      </c>
      <c r="D54" s="168"/>
      <c r="E54" s="168"/>
    </row>
    <row r="55" spans="2:8" x14ac:dyDescent="0.2">
      <c r="B55" s="2" t="s">
        <v>35</v>
      </c>
      <c r="C55" s="168" t="str">
        <f>DADOS!$C$19</f>
        <v>PA20251367252</v>
      </c>
      <c r="D55" s="168"/>
      <c r="E55" s="168"/>
    </row>
  </sheetData>
  <mergeCells count="41">
    <mergeCell ref="B2:E2"/>
    <mergeCell ref="B16:K16"/>
    <mergeCell ref="B17:K17"/>
    <mergeCell ref="B19:I19"/>
    <mergeCell ref="B4:C4"/>
    <mergeCell ref="D4:E4"/>
    <mergeCell ref="F4:K4"/>
    <mergeCell ref="B5:C5"/>
    <mergeCell ref="D5:E5"/>
    <mergeCell ref="F5:K5"/>
    <mergeCell ref="B14:K14"/>
    <mergeCell ref="B11:I11"/>
    <mergeCell ref="J11:K11"/>
    <mergeCell ref="B12:I12"/>
    <mergeCell ref="J12:K12"/>
    <mergeCell ref="B8:K9"/>
    <mergeCell ref="B26:I26"/>
    <mergeCell ref="B27:I27"/>
    <mergeCell ref="B28:I28"/>
    <mergeCell ref="B29:I29"/>
    <mergeCell ref="B20:I20"/>
    <mergeCell ref="B21:I21"/>
    <mergeCell ref="B22:I22"/>
    <mergeCell ref="B25:I25"/>
    <mergeCell ref="B23:I23"/>
    <mergeCell ref="B1:K1"/>
    <mergeCell ref="C53:E53"/>
    <mergeCell ref="C54:E54"/>
    <mergeCell ref="C55:E55"/>
    <mergeCell ref="B37:K38"/>
    <mergeCell ref="B40:K41"/>
    <mergeCell ref="B44:K46"/>
    <mergeCell ref="B48:E48"/>
    <mergeCell ref="H48:K48"/>
    <mergeCell ref="B51:E51"/>
    <mergeCell ref="C33:I33"/>
    <mergeCell ref="D34:D35"/>
    <mergeCell ref="E34:H34"/>
    <mergeCell ref="E35:H35"/>
    <mergeCell ref="I34:I35"/>
    <mergeCell ref="B24:I24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Header>&amp;C&amp;G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D7D75-D11A-4B33-8AD0-6A96D56A02C5}">
  <dimension ref="A1:L91"/>
  <sheetViews>
    <sheetView showGridLines="0" view="pageBreakPreview" zoomScale="85" zoomScaleNormal="100" zoomScaleSheetLayoutView="85" workbookViewId="0">
      <pane ySplit="12" topLeftCell="A13" activePane="bottomLeft" state="frozen"/>
      <selection pane="bottomLeft" activeCell="K27" sqref="K27"/>
    </sheetView>
  </sheetViews>
  <sheetFormatPr defaultColWidth="8.85546875" defaultRowHeight="14.25" x14ac:dyDescent="0.2"/>
  <cols>
    <col min="1" max="1" width="8.85546875" style="38"/>
    <col min="2" max="2" width="14.140625" style="1" customWidth="1"/>
    <col min="3" max="4" width="17.42578125" style="1" customWidth="1"/>
    <col min="5" max="5" width="73" style="1" customWidth="1"/>
    <col min="6" max="6" width="11.85546875" style="1" customWidth="1"/>
    <col min="7" max="8" width="16.28515625" style="1" customWidth="1"/>
    <col min="9" max="9" width="11.85546875" style="1" customWidth="1"/>
    <col min="10" max="10" width="16.28515625" style="1" customWidth="1"/>
    <col min="11" max="11" width="17.42578125" style="1" customWidth="1"/>
    <col min="12" max="12" width="8.85546875" style="1"/>
    <col min="13" max="13" width="12.42578125" style="1" bestFit="1" customWidth="1"/>
    <col min="14" max="16384" width="8.85546875" style="1"/>
  </cols>
  <sheetData>
    <row r="1" spans="1:12" ht="4.9000000000000004" customHeight="1" x14ac:dyDescent="0.2"/>
    <row r="2" spans="1:12" x14ac:dyDescent="0.2">
      <c r="B2" s="223" t="s">
        <v>0</v>
      </c>
      <c r="C2" s="165"/>
      <c r="D2" s="165"/>
      <c r="E2" s="165"/>
      <c r="F2" s="165"/>
      <c r="G2" s="165"/>
      <c r="H2" s="165"/>
      <c r="I2" s="224"/>
      <c r="J2" s="212" t="s">
        <v>6</v>
      </c>
      <c r="K2" s="213"/>
    </row>
    <row r="3" spans="1:12" x14ac:dyDescent="0.2">
      <c r="B3" s="6" t="s">
        <v>1</v>
      </c>
      <c r="C3" s="7"/>
      <c r="H3" s="9"/>
      <c r="I3" s="11"/>
      <c r="J3" s="85" t="s">
        <v>7</v>
      </c>
      <c r="K3" s="86" t="s">
        <v>8</v>
      </c>
    </row>
    <row r="4" spans="1:12" ht="4.9000000000000004" customHeight="1" x14ac:dyDescent="0.2">
      <c r="B4" s="7"/>
      <c r="C4" s="7"/>
      <c r="H4" s="27"/>
      <c r="I4" s="27"/>
      <c r="J4" s="87"/>
      <c r="K4" s="88"/>
    </row>
    <row r="5" spans="1:12" x14ac:dyDescent="0.2">
      <c r="A5" s="39"/>
      <c r="B5" s="8" t="s">
        <v>2</v>
      </c>
      <c r="C5" s="9" t="s">
        <v>3</v>
      </c>
      <c r="D5" s="13" t="s">
        <v>9</v>
      </c>
      <c r="E5" s="14" t="s">
        <v>4</v>
      </c>
      <c r="H5" s="28"/>
      <c r="I5" s="117"/>
      <c r="J5" s="116" t="str">
        <f>DADOS!$B$11</f>
        <v>SINAPI</v>
      </c>
      <c r="K5" s="115">
        <f>DADOS!$C$11</f>
        <v>45809</v>
      </c>
    </row>
    <row r="6" spans="1:12" x14ac:dyDescent="0.2">
      <c r="A6" s="39"/>
      <c r="B6" s="20" t="str">
        <f>DADOS!$C$5</f>
        <v>SDA.253</v>
      </c>
      <c r="C6" s="21" t="str">
        <f>DADOS!$C$6</f>
        <v>A</v>
      </c>
      <c r="D6" s="22">
        <f>DADOS!$C$7</f>
        <v>45866</v>
      </c>
      <c r="E6" s="214" t="str">
        <f>DADOS!$C$3</f>
        <v>AMPLIAÇÃO DA ESCOLA BENTA ALVES</v>
      </c>
      <c r="F6" s="184"/>
      <c r="G6" s="184"/>
      <c r="H6" s="184"/>
      <c r="I6" s="215"/>
      <c r="J6" s="152" t="str">
        <f>DADOS!$B$12</f>
        <v>SEOP</v>
      </c>
      <c r="K6" s="153">
        <f>DADOS!$C$12</f>
        <v>45689</v>
      </c>
    </row>
    <row r="7" spans="1:12" ht="4.9000000000000004" customHeight="1" x14ac:dyDescent="0.2">
      <c r="E7" s="15"/>
      <c r="H7" s="28"/>
      <c r="I7" s="28"/>
      <c r="J7" s="89"/>
      <c r="K7" s="92"/>
    </row>
    <row r="8" spans="1:12" x14ac:dyDescent="0.2">
      <c r="A8" s="39"/>
      <c r="B8" s="12" t="s">
        <v>10</v>
      </c>
      <c r="C8" s="9" t="s">
        <v>11</v>
      </c>
      <c r="D8" s="12" t="s">
        <v>12</v>
      </c>
      <c r="E8" s="14" t="s">
        <v>5</v>
      </c>
      <c r="H8" s="28"/>
      <c r="I8" s="117"/>
      <c r="J8" s="116">
        <f>DADOS!B13</f>
        <v>0</v>
      </c>
      <c r="K8" s="90">
        <f>DADOS!$C$13</f>
        <v>0</v>
      </c>
    </row>
    <row r="9" spans="1:12" x14ac:dyDescent="0.2">
      <c r="A9" s="39"/>
      <c r="B9" s="75">
        <f>BDI!$K$29</f>
        <v>0.3</v>
      </c>
      <c r="C9" s="76">
        <v>0</v>
      </c>
      <c r="D9" s="76">
        <v>0</v>
      </c>
      <c r="E9" s="214" t="str">
        <f>DADOS!$C$4</f>
        <v>PRAÇA N.S. DE FÁTIMA - VILA BRAGA</v>
      </c>
      <c r="F9" s="184"/>
      <c r="G9" s="184"/>
      <c r="H9" s="184"/>
      <c r="I9" s="215"/>
      <c r="J9" s="118">
        <f>DADOS!$B$14</f>
        <v>0</v>
      </c>
      <c r="K9" s="91">
        <f>DADOS!$C$14</f>
        <v>0</v>
      </c>
    </row>
    <row r="10" spans="1:12" ht="7.15" customHeight="1" x14ac:dyDescent="0.2"/>
    <row r="11" spans="1:12" ht="26.45" customHeight="1" x14ac:dyDescent="0.25">
      <c r="A11" s="37" t="s">
        <v>32</v>
      </c>
      <c r="B11" s="29" t="s">
        <v>22</v>
      </c>
      <c r="C11" s="29" t="s">
        <v>23</v>
      </c>
      <c r="D11" s="29" t="s">
        <v>24</v>
      </c>
      <c r="E11" s="29" t="s">
        <v>25</v>
      </c>
      <c r="F11" s="29" t="s">
        <v>26</v>
      </c>
      <c r="G11" s="29" t="s">
        <v>27</v>
      </c>
      <c r="H11" s="29" t="s">
        <v>28</v>
      </c>
      <c r="I11" s="29" t="s">
        <v>29</v>
      </c>
      <c r="J11" s="29" t="s">
        <v>30</v>
      </c>
      <c r="K11" s="29" t="s">
        <v>31</v>
      </c>
      <c r="L11"/>
    </row>
    <row r="12" spans="1:12" ht="14.45" customHeight="1" x14ac:dyDescent="0.2">
      <c r="B12" s="220" t="str">
        <f>$E$6</f>
        <v>AMPLIAÇÃO DA ESCOLA BENTA ALVES</v>
      </c>
      <c r="C12" s="221"/>
      <c r="D12" s="221"/>
      <c r="E12" s="221"/>
      <c r="F12" s="221"/>
      <c r="G12" s="221"/>
      <c r="H12" s="221"/>
      <c r="I12" s="221"/>
      <c r="J12" s="221"/>
      <c r="K12" s="119">
        <v>313129.4499999999</v>
      </c>
    </row>
    <row r="13" spans="1:12" x14ac:dyDescent="0.2">
      <c r="A13" s="38" t="s">
        <v>154</v>
      </c>
      <c r="B13" s="32" t="s">
        <v>116</v>
      </c>
      <c r="C13" s="33" t="s">
        <v>98</v>
      </c>
      <c r="D13" s="34"/>
      <c r="E13" s="35" t="s">
        <v>117</v>
      </c>
      <c r="F13" s="34"/>
      <c r="G13" s="42"/>
      <c r="H13" s="36"/>
      <c r="I13" s="33"/>
      <c r="J13" s="42"/>
      <c r="K13" s="40">
        <v>48783.78</v>
      </c>
    </row>
    <row r="14" spans="1:12" x14ac:dyDescent="0.2">
      <c r="A14" s="38" t="s">
        <v>155</v>
      </c>
      <c r="B14" s="32" t="s">
        <v>118</v>
      </c>
      <c r="C14" s="33" t="s">
        <v>98</v>
      </c>
      <c r="D14" s="34"/>
      <c r="E14" s="35" t="s">
        <v>289</v>
      </c>
      <c r="F14" s="34"/>
      <c r="G14" s="42"/>
      <c r="H14" s="36"/>
      <c r="I14" s="33"/>
      <c r="J14" s="42"/>
      <c r="K14" s="40">
        <v>18735.2</v>
      </c>
    </row>
    <row r="15" spans="1:12" x14ac:dyDescent="0.2">
      <c r="A15" s="38" t="s">
        <v>207</v>
      </c>
      <c r="B15" s="32" t="s">
        <v>119</v>
      </c>
      <c r="C15" s="33" t="s">
        <v>282</v>
      </c>
      <c r="D15" s="34" t="s">
        <v>109</v>
      </c>
      <c r="E15" s="35" t="s">
        <v>373</v>
      </c>
      <c r="F15" s="34" t="s">
        <v>103</v>
      </c>
      <c r="G15" s="42">
        <v>2</v>
      </c>
      <c r="H15" s="36">
        <v>6662.96</v>
      </c>
      <c r="I15" s="33" t="s">
        <v>10</v>
      </c>
      <c r="J15" s="42">
        <v>8661.85</v>
      </c>
      <c r="K15" s="40">
        <v>17323.7</v>
      </c>
    </row>
    <row r="16" spans="1:12" x14ac:dyDescent="0.2">
      <c r="A16" s="38" t="s">
        <v>207</v>
      </c>
      <c r="B16" s="32" t="s">
        <v>120</v>
      </c>
      <c r="C16" s="33" t="s">
        <v>281</v>
      </c>
      <c r="D16" s="34" t="s">
        <v>121</v>
      </c>
      <c r="E16" s="35" t="s">
        <v>122</v>
      </c>
      <c r="F16" s="34" t="s">
        <v>107</v>
      </c>
      <c r="G16" s="42">
        <v>6</v>
      </c>
      <c r="H16" s="36">
        <v>180.96</v>
      </c>
      <c r="I16" s="33" t="s">
        <v>10</v>
      </c>
      <c r="J16" s="42">
        <v>235.25</v>
      </c>
      <c r="K16" s="40">
        <v>1411.5</v>
      </c>
    </row>
    <row r="17" spans="1:11" x14ac:dyDescent="0.2">
      <c r="A17" s="38" t="s">
        <v>155</v>
      </c>
      <c r="B17" s="32" t="s">
        <v>123</v>
      </c>
      <c r="C17" s="33" t="s">
        <v>98</v>
      </c>
      <c r="D17" s="34"/>
      <c r="E17" s="35" t="s">
        <v>290</v>
      </c>
      <c r="F17" s="34"/>
      <c r="G17" s="42"/>
      <c r="H17" s="36"/>
      <c r="I17" s="33"/>
      <c r="J17" s="42"/>
      <c r="K17" s="40">
        <v>8520.7199999999993</v>
      </c>
    </row>
    <row r="18" spans="1:11" x14ac:dyDescent="0.2">
      <c r="A18" s="38" t="s">
        <v>207</v>
      </c>
      <c r="B18" s="32" t="s">
        <v>124</v>
      </c>
      <c r="C18" s="33" t="s">
        <v>281</v>
      </c>
      <c r="D18" s="34" t="s">
        <v>125</v>
      </c>
      <c r="E18" s="35" t="s">
        <v>126</v>
      </c>
      <c r="F18" s="34" t="s">
        <v>107</v>
      </c>
      <c r="G18" s="42">
        <v>12</v>
      </c>
      <c r="H18" s="36">
        <v>546.20000000000005</v>
      </c>
      <c r="I18" s="33" t="s">
        <v>10</v>
      </c>
      <c r="J18" s="42">
        <v>710.06</v>
      </c>
      <c r="K18" s="40">
        <v>8520.7199999999993</v>
      </c>
    </row>
    <row r="19" spans="1:11" x14ac:dyDescent="0.2">
      <c r="A19" s="38" t="s">
        <v>155</v>
      </c>
      <c r="B19" s="32" t="s">
        <v>157</v>
      </c>
      <c r="C19" s="33" t="s">
        <v>98</v>
      </c>
      <c r="D19" s="34"/>
      <c r="E19" s="35" t="s">
        <v>291</v>
      </c>
      <c r="F19" s="34"/>
      <c r="G19" s="42"/>
      <c r="H19" s="36"/>
      <c r="I19" s="33"/>
      <c r="J19" s="42"/>
      <c r="K19" s="40">
        <v>21527.86</v>
      </c>
    </row>
    <row r="20" spans="1:11" x14ac:dyDescent="0.2">
      <c r="A20" s="38" t="s">
        <v>207</v>
      </c>
      <c r="B20" s="32" t="s">
        <v>158</v>
      </c>
      <c r="C20" s="33" t="s">
        <v>105</v>
      </c>
      <c r="D20" s="34" t="s">
        <v>292</v>
      </c>
      <c r="E20" s="35" t="s">
        <v>293</v>
      </c>
      <c r="F20" s="34" t="s">
        <v>108</v>
      </c>
      <c r="G20" s="42">
        <v>16</v>
      </c>
      <c r="H20" s="36">
        <v>114.36</v>
      </c>
      <c r="I20" s="33" t="s">
        <v>10</v>
      </c>
      <c r="J20" s="42">
        <v>148.66999999999999</v>
      </c>
      <c r="K20" s="40">
        <v>2378.7199999999998</v>
      </c>
    </row>
    <row r="21" spans="1:11" x14ac:dyDescent="0.2">
      <c r="A21" s="38" t="s">
        <v>207</v>
      </c>
      <c r="B21" s="32" t="s">
        <v>209</v>
      </c>
      <c r="C21" s="33" t="s">
        <v>98</v>
      </c>
      <c r="D21" s="34" t="s">
        <v>211</v>
      </c>
      <c r="E21" s="35" t="s">
        <v>212</v>
      </c>
      <c r="F21" s="34" t="s">
        <v>208</v>
      </c>
      <c r="G21" s="42">
        <v>2</v>
      </c>
      <c r="H21" s="36">
        <v>6157.16</v>
      </c>
      <c r="I21" s="33" t="s">
        <v>10</v>
      </c>
      <c r="J21" s="42">
        <v>8004.31</v>
      </c>
      <c r="K21" s="40">
        <v>16008.62</v>
      </c>
    </row>
    <row r="22" spans="1:11" x14ac:dyDescent="0.2">
      <c r="A22" s="38" t="s">
        <v>207</v>
      </c>
      <c r="B22" s="32" t="s">
        <v>210</v>
      </c>
      <c r="C22" s="33" t="s">
        <v>282</v>
      </c>
      <c r="D22" s="34" t="s">
        <v>159</v>
      </c>
      <c r="E22" s="35" t="s">
        <v>283</v>
      </c>
      <c r="F22" s="34" t="s">
        <v>104</v>
      </c>
      <c r="G22" s="42">
        <v>192.67</v>
      </c>
      <c r="H22" s="36">
        <v>12.54</v>
      </c>
      <c r="I22" s="33" t="s">
        <v>10</v>
      </c>
      <c r="J22" s="42">
        <v>16.3</v>
      </c>
      <c r="K22" s="40">
        <v>3140.52</v>
      </c>
    </row>
    <row r="23" spans="1:11" x14ac:dyDescent="0.2">
      <c r="A23" s="38" t="s">
        <v>154</v>
      </c>
      <c r="B23" s="32" t="s">
        <v>127</v>
      </c>
      <c r="C23" s="33" t="s">
        <v>98</v>
      </c>
      <c r="D23" s="34"/>
      <c r="E23" s="35" t="s">
        <v>213</v>
      </c>
      <c r="F23" s="34"/>
      <c r="G23" s="42"/>
      <c r="H23" s="36"/>
      <c r="I23" s="33"/>
      <c r="J23" s="42"/>
      <c r="K23" s="40">
        <v>97585</v>
      </c>
    </row>
    <row r="24" spans="1:11" x14ac:dyDescent="0.2">
      <c r="A24" s="38" t="s">
        <v>155</v>
      </c>
      <c r="B24" s="32" t="s">
        <v>128</v>
      </c>
      <c r="C24" s="33" t="s">
        <v>98</v>
      </c>
      <c r="D24" s="34"/>
      <c r="E24" s="35" t="s">
        <v>294</v>
      </c>
      <c r="F24" s="34"/>
      <c r="G24" s="42"/>
      <c r="H24" s="36"/>
      <c r="I24" s="33"/>
      <c r="J24" s="42"/>
      <c r="K24" s="40">
        <v>48260.78</v>
      </c>
    </row>
    <row r="25" spans="1:11" ht="25.5" x14ac:dyDescent="0.2">
      <c r="A25" s="38" t="s">
        <v>207</v>
      </c>
      <c r="B25" s="32" t="s">
        <v>129</v>
      </c>
      <c r="C25" s="33" t="s">
        <v>98</v>
      </c>
      <c r="D25" s="34" t="s">
        <v>135</v>
      </c>
      <c r="E25" s="35" t="s">
        <v>214</v>
      </c>
      <c r="F25" s="34" t="s">
        <v>104</v>
      </c>
      <c r="G25" s="42">
        <v>13</v>
      </c>
      <c r="H25" s="36">
        <v>100.93</v>
      </c>
      <c r="I25" s="33" t="s">
        <v>10</v>
      </c>
      <c r="J25" s="42">
        <v>131.21</v>
      </c>
      <c r="K25" s="40">
        <v>1705.73</v>
      </c>
    </row>
    <row r="26" spans="1:11" ht="25.5" x14ac:dyDescent="0.2">
      <c r="A26" s="38" t="s">
        <v>207</v>
      </c>
      <c r="B26" s="32" t="s">
        <v>130</v>
      </c>
      <c r="C26" s="33" t="s">
        <v>282</v>
      </c>
      <c r="D26" s="34" t="s">
        <v>110</v>
      </c>
      <c r="E26" s="35" t="s">
        <v>374</v>
      </c>
      <c r="F26" s="34" t="s">
        <v>104</v>
      </c>
      <c r="G26" s="42">
        <v>13</v>
      </c>
      <c r="H26" s="36">
        <v>1002.41</v>
      </c>
      <c r="I26" s="33" t="s">
        <v>10</v>
      </c>
      <c r="J26" s="42">
        <v>1303.1300000000001</v>
      </c>
      <c r="K26" s="40">
        <v>16940.689999999999</v>
      </c>
    </row>
    <row r="27" spans="1:11" ht="25.5" x14ac:dyDescent="0.2">
      <c r="A27" s="38" t="s">
        <v>207</v>
      </c>
      <c r="B27" s="32" t="s">
        <v>131</v>
      </c>
      <c r="C27" s="33" t="s">
        <v>98</v>
      </c>
      <c r="D27" s="34" t="s">
        <v>215</v>
      </c>
      <c r="E27" s="35" t="s">
        <v>216</v>
      </c>
      <c r="F27" s="34" t="s">
        <v>104</v>
      </c>
      <c r="G27" s="42">
        <v>2.25</v>
      </c>
      <c r="H27" s="36">
        <v>111.15</v>
      </c>
      <c r="I27" s="33" t="s">
        <v>10</v>
      </c>
      <c r="J27" s="42">
        <v>144.5</v>
      </c>
      <c r="K27" s="40">
        <v>325.13</v>
      </c>
    </row>
    <row r="28" spans="1:11" ht="25.5" x14ac:dyDescent="0.2">
      <c r="A28" s="38" t="s">
        <v>207</v>
      </c>
      <c r="B28" s="32" t="s">
        <v>295</v>
      </c>
      <c r="C28" s="33" t="s">
        <v>282</v>
      </c>
      <c r="D28" s="34" t="s">
        <v>111</v>
      </c>
      <c r="E28" s="35" t="s">
        <v>183</v>
      </c>
      <c r="F28" s="34" t="s">
        <v>104</v>
      </c>
      <c r="G28" s="42">
        <v>2.25</v>
      </c>
      <c r="H28" s="36">
        <v>3763.59</v>
      </c>
      <c r="I28" s="33" t="s">
        <v>10</v>
      </c>
      <c r="J28" s="42">
        <v>4892.67</v>
      </c>
      <c r="K28" s="40">
        <v>11008.51</v>
      </c>
    </row>
    <row r="29" spans="1:11" x14ac:dyDescent="0.2">
      <c r="A29" s="38" t="s">
        <v>207</v>
      </c>
      <c r="B29" s="32" t="s">
        <v>296</v>
      </c>
      <c r="C29" s="33" t="s">
        <v>282</v>
      </c>
      <c r="D29" s="34" t="s">
        <v>113</v>
      </c>
      <c r="E29" s="35" t="s">
        <v>190</v>
      </c>
      <c r="F29" s="34" t="s">
        <v>104</v>
      </c>
      <c r="G29" s="42">
        <v>1.93</v>
      </c>
      <c r="H29" s="36">
        <v>3266.54</v>
      </c>
      <c r="I29" s="33" t="s">
        <v>10</v>
      </c>
      <c r="J29" s="42">
        <v>4246.5</v>
      </c>
      <c r="K29" s="40">
        <v>8195.75</v>
      </c>
    </row>
    <row r="30" spans="1:11" x14ac:dyDescent="0.2">
      <c r="A30" s="38" t="s">
        <v>207</v>
      </c>
      <c r="B30" s="32" t="s">
        <v>297</v>
      </c>
      <c r="C30" s="33" t="s">
        <v>282</v>
      </c>
      <c r="D30" s="34" t="s">
        <v>114</v>
      </c>
      <c r="E30" s="35" t="s">
        <v>199</v>
      </c>
      <c r="F30" s="34" t="s">
        <v>104</v>
      </c>
      <c r="G30" s="42">
        <v>2.25</v>
      </c>
      <c r="H30" s="36">
        <v>3447.85</v>
      </c>
      <c r="I30" s="33" t="s">
        <v>10</v>
      </c>
      <c r="J30" s="42">
        <v>4482.21</v>
      </c>
      <c r="K30" s="40">
        <v>10084.969999999999</v>
      </c>
    </row>
    <row r="31" spans="1:11" x14ac:dyDescent="0.2">
      <c r="A31" s="38" t="s">
        <v>155</v>
      </c>
      <c r="B31" s="32" t="s">
        <v>298</v>
      </c>
      <c r="C31" s="33" t="s">
        <v>98</v>
      </c>
      <c r="D31" s="34"/>
      <c r="E31" s="35" t="s">
        <v>217</v>
      </c>
      <c r="F31" s="34"/>
      <c r="G31" s="42"/>
      <c r="H31" s="36"/>
      <c r="I31" s="33"/>
      <c r="J31" s="42"/>
      <c r="K31" s="40">
        <v>49324.22</v>
      </c>
    </row>
    <row r="32" spans="1:11" ht="25.5" x14ac:dyDescent="0.2">
      <c r="A32" s="38" t="s">
        <v>207</v>
      </c>
      <c r="B32" s="32" t="s">
        <v>299</v>
      </c>
      <c r="C32" s="33" t="s">
        <v>281</v>
      </c>
      <c r="D32" s="34" t="s">
        <v>300</v>
      </c>
      <c r="E32" s="35" t="s">
        <v>301</v>
      </c>
      <c r="F32" s="34" t="s">
        <v>104</v>
      </c>
      <c r="G32" s="42">
        <v>0.76</v>
      </c>
      <c r="H32" s="36">
        <v>4234.74</v>
      </c>
      <c r="I32" s="33" t="s">
        <v>10</v>
      </c>
      <c r="J32" s="42">
        <v>5505.16</v>
      </c>
      <c r="K32" s="40">
        <v>4183.92</v>
      </c>
    </row>
    <row r="33" spans="1:11" x14ac:dyDescent="0.2">
      <c r="A33" s="38" t="s">
        <v>207</v>
      </c>
      <c r="B33" s="32" t="s">
        <v>302</v>
      </c>
      <c r="C33" s="33" t="s">
        <v>281</v>
      </c>
      <c r="D33" s="34" t="s">
        <v>303</v>
      </c>
      <c r="E33" s="35" t="s">
        <v>304</v>
      </c>
      <c r="F33" s="34" t="s">
        <v>103</v>
      </c>
      <c r="G33" s="42">
        <v>14</v>
      </c>
      <c r="H33" s="36">
        <v>939.51</v>
      </c>
      <c r="I33" s="33" t="s">
        <v>10</v>
      </c>
      <c r="J33" s="42">
        <v>1221.3599999999999</v>
      </c>
      <c r="K33" s="40">
        <v>17099.04</v>
      </c>
    </row>
    <row r="34" spans="1:11" ht="38.25" x14ac:dyDescent="0.2">
      <c r="A34" s="38" t="s">
        <v>207</v>
      </c>
      <c r="B34" s="32" t="s">
        <v>305</v>
      </c>
      <c r="C34" s="33" t="s">
        <v>98</v>
      </c>
      <c r="D34" s="34" t="s">
        <v>306</v>
      </c>
      <c r="E34" s="35" t="s">
        <v>307</v>
      </c>
      <c r="F34" s="34" t="s">
        <v>107</v>
      </c>
      <c r="G34" s="42">
        <v>192.67</v>
      </c>
      <c r="H34" s="36">
        <v>73.099999999999994</v>
      </c>
      <c r="I34" s="33" t="s">
        <v>10</v>
      </c>
      <c r="J34" s="42">
        <v>95.03</v>
      </c>
      <c r="K34" s="40">
        <v>18309.43</v>
      </c>
    </row>
    <row r="35" spans="1:11" ht="25.5" x14ac:dyDescent="0.2">
      <c r="A35" s="38" t="s">
        <v>207</v>
      </c>
      <c r="B35" s="32" t="s">
        <v>308</v>
      </c>
      <c r="C35" s="33" t="s">
        <v>98</v>
      </c>
      <c r="D35" s="34" t="s">
        <v>309</v>
      </c>
      <c r="E35" s="35" t="s">
        <v>310</v>
      </c>
      <c r="F35" s="34" t="s">
        <v>107</v>
      </c>
      <c r="G35" s="42">
        <v>192.67</v>
      </c>
      <c r="H35" s="36">
        <v>36.28</v>
      </c>
      <c r="I35" s="33" t="s">
        <v>10</v>
      </c>
      <c r="J35" s="42">
        <v>47.16</v>
      </c>
      <c r="K35" s="40">
        <v>9086.32</v>
      </c>
    </row>
    <row r="36" spans="1:11" ht="38.25" x14ac:dyDescent="0.2">
      <c r="A36" s="38" t="s">
        <v>207</v>
      </c>
      <c r="B36" s="32" t="s">
        <v>311</v>
      </c>
      <c r="C36" s="33" t="s">
        <v>98</v>
      </c>
      <c r="D36" s="34" t="s">
        <v>312</v>
      </c>
      <c r="E36" s="35" t="s">
        <v>313</v>
      </c>
      <c r="F36" s="34" t="s">
        <v>106</v>
      </c>
      <c r="G36" s="42">
        <v>17.05</v>
      </c>
      <c r="H36" s="36">
        <v>29.12</v>
      </c>
      <c r="I36" s="33" t="s">
        <v>10</v>
      </c>
      <c r="J36" s="42">
        <v>37.86</v>
      </c>
      <c r="K36" s="40">
        <v>645.51</v>
      </c>
    </row>
    <row r="37" spans="1:11" x14ac:dyDescent="0.2">
      <c r="A37" s="38" t="s">
        <v>154</v>
      </c>
      <c r="B37" s="32" t="s">
        <v>132</v>
      </c>
      <c r="C37" s="33" t="s">
        <v>98</v>
      </c>
      <c r="D37" s="34"/>
      <c r="E37" s="35" t="s">
        <v>218</v>
      </c>
      <c r="F37" s="34"/>
      <c r="G37" s="42"/>
      <c r="H37" s="36"/>
      <c r="I37" s="33"/>
      <c r="J37" s="42"/>
      <c r="K37" s="40">
        <v>57471.11</v>
      </c>
    </row>
    <row r="38" spans="1:11" x14ac:dyDescent="0.2">
      <c r="A38" s="38" t="s">
        <v>155</v>
      </c>
      <c r="B38" s="32" t="s">
        <v>133</v>
      </c>
      <c r="C38" s="33" t="s">
        <v>98</v>
      </c>
      <c r="D38" s="34"/>
      <c r="E38" s="35" t="s">
        <v>219</v>
      </c>
      <c r="F38" s="34"/>
      <c r="G38" s="42"/>
      <c r="H38" s="36"/>
      <c r="I38" s="33"/>
      <c r="J38" s="42"/>
      <c r="K38" s="40">
        <v>35634.239999999998</v>
      </c>
    </row>
    <row r="39" spans="1:11" ht="38.25" x14ac:dyDescent="0.2">
      <c r="A39" s="38" t="s">
        <v>207</v>
      </c>
      <c r="B39" s="32" t="s">
        <v>134</v>
      </c>
      <c r="C39" s="33" t="s">
        <v>98</v>
      </c>
      <c r="D39" s="34" t="s">
        <v>274</v>
      </c>
      <c r="E39" s="35" t="s">
        <v>275</v>
      </c>
      <c r="F39" s="34" t="s">
        <v>107</v>
      </c>
      <c r="G39" s="42">
        <v>165</v>
      </c>
      <c r="H39" s="36">
        <v>128.55000000000001</v>
      </c>
      <c r="I39" s="33" t="s">
        <v>10</v>
      </c>
      <c r="J39" s="42">
        <v>167.12</v>
      </c>
      <c r="K39" s="40">
        <v>27574.799999999999</v>
      </c>
    </row>
    <row r="40" spans="1:11" ht="25.5" x14ac:dyDescent="0.2">
      <c r="A40" s="38" t="s">
        <v>207</v>
      </c>
      <c r="B40" s="32" t="s">
        <v>314</v>
      </c>
      <c r="C40" s="33" t="s">
        <v>98</v>
      </c>
      <c r="D40" s="34" t="s">
        <v>221</v>
      </c>
      <c r="E40" s="35" t="s">
        <v>222</v>
      </c>
      <c r="F40" s="34" t="s">
        <v>106</v>
      </c>
      <c r="G40" s="42">
        <v>21.6</v>
      </c>
      <c r="H40" s="36">
        <v>57.33</v>
      </c>
      <c r="I40" s="33" t="s">
        <v>10</v>
      </c>
      <c r="J40" s="42">
        <v>74.53</v>
      </c>
      <c r="K40" s="40">
        <v>1609.85</v>
      </c>
    </row>
    <row r="41" spans="1:11" ht="25.5" x14ac:dyDescent="0.2">
      <c r="A41" s="38" t="s">
        <v>207</v>
      </c>
      <c r="B41" s="32" t="s">
        <v>315</v>
      </c>
      <c r="C41" s="33" t="s">
        <v>98</v>
      </c>
      <c r="D41" s="34" t="s">
        <v>223</v>
      </c>
      <c r="E41" s="35" t="s">
        <v>224</v>
      </c>
      <c r="F41" s="34" t="s">
        <v>106</v>
      </c>
      <c r="G41" s="42">
        <v>20</v>
      </c>
      <c r="H41" s="36">
        <v>38.229999999999997</v>
      </c>
      <c r="I41" s="33" t="s">
        <v>10</v>
      </c>
      <c r="J41" s="42">
        <v>49.7</v>
      </c>
      <c r="K41" s="40">
        <v>994</v>
      </c>
    </row>
    <row r="42" spans="1:11" ht="25.5" x14ac:dyDescent="0.2">
      <c r="A42" s="38" t="s">
        <v>207</v>
      </c>
      <c r="B42" s="32" t="s">
        <v>316</v>
      </c>
      <c r="C42" s="33" t="s">
        <v>98</v>
      </c>
      <c r="D42" s="34" t="s">
        <v>225</v>
      </c>
      <c r="E42" s="35" t="s">
        <v>226</v>
      </c>
      <c r="F42" s="34" t="s">
        <v>104</v>
      </c>
      <c r="G42" s="42">
        <v>1.65</v>
      </c>
      <c r="H42" s="36">
        <v>695.89</v>
      </c>
      <c r="I42" s="33" t="s">
        <v>10</v>
      </c>
      <c r="J42" s="42">
        <v>904.66</v>
      </c>
      <c r="K42" s="40">
        <v>1492.69</v>
      </c>
    </row>
    <row r="43" spans="1:11" ht="38.25" x14ac:dyDescent="0.2">
      <c r="A43" s="38" t="s">
        <v>207</v>
      </c>
      <c r="B43" s="32" t="s">
        <v>317</v>
      </c>
      <c r="C43" s="33" t="s">
        <v>98</v>
      </c>
      <c r="D43" s="34" t="s">
        <v>227</v>
      </c>
      <c r="E43" s="35" t="s">
        <v>228</v>
      </c>
      <c r="F43" s="34" t="s">
        <v>104</v>
      </c>
      <c r="G43" s="42">
        <v>3.3</v>
      </c>
      <c r="H43" s="36">
        <v>923.75</v>
      </c>
      <c r="I43" s="33" t="s">
        <v>10</v>
      </c>
      <c r="J43" s="42">
        <v>1200.8800000000001</v>
      </c>
      <c r="K43" s="40">
        <v>3962.9</v>
      </c>
    </row>
    <row r="44" spans="1:11" x14ac:dyDescent="0.2">
      <c r="A44" s="38" t="s">
        <v>155</v>
      </c>
      <c r="B44" s="32" t="s">
        <v>137</v>
      </c>
      <c r="C44" s="33" t="s">
        <v>98</v>
      </c>
      <c r="D44" s="34"/>
      <c r="E44" s="35" t="s">
        <v>230</v>
      </c>
      <c r="F44" s="34"/>
      <c r="G44" s="42"/>
      <c r="H44" s="36"/>
      <c r="I44" s="33"/>
      <c r="J44" s="42"/>
      <c r="K44" s="40">
        <v>21836.87</v>
      </c>
    </row>
    <row r="45" spans="1:11" ht="38.25" x14ac:dyDescent="0.2">
      <c r="A45" s="38" t="s">
        <v>207</v>
      </c>
      <c r="B45" s="32" t="s">
        <v>138</v>
      </c>
      <c r="C45" s="33" t="s">
        <v>98</v>
      </c>
      <c r="D45" s="34" t="s">
        <v>232</v>
      </c>
      <c r="E45" s="35" t="s">
        <v>233</v>
      </c>
      <c r="F45" s="34" t="s">
        <v>107</v>
      </c>
      <c r="G45" s="42">
        <v>166.5</v>
      </c>
      <c r="H45" s="36">
        <v>3.55</v>
      </c>
      <c r="I45" s="33" t="s">
        <v>10</v>
      </c>
      <c r="J45" s="42">
        <v>4.62</v>
      </c>
      <c r="K45" s="40">
        <v>769.23</v>
      </c>
    </row>
    <row r="46" spans="1:11" ht="25.5" x14ac:dyDescent="0.2">
      <c r="A46" s="38" t="s">
        <v>207</v>
      </c>
      <c r="B46" s="32" t="s">
        <v>139</v>
      </c>
      <c r="C46" s="33" t="s">
        <v>98</v>
      </c>
      <c r="D46" s="34" t="s">
        <v>235</v>
      </c>
      <c r="E46" s="35" t="s">
        <v>236</v>
      </c>
      <c r="F46" s="34" t="s">
        <v>104</v>
      </c>
      <c r="G46" s="42">
        <v>9.6</v>
      </c>
      <c r="H46" s="36">
        <v>920.77</v>
      </c>
      <c r="I46" s="33" t="s">
        <v>10</v>
      </c>
      <c r="J46" s="42">
        <v>1197</v>
      </c>
      <c r="K46" s="40">
        <v>11491.2</v>
      </c>
    </row>
    <row r="47" spans="1:11" ht="38.25" x14ac:dyDescent="0.2">
      <c r="A47" s="38" t="s">
        <v>207</v>
      </c>
      <c r="B47" s="32" t="s">
        <v>140</v>
      </c>
      <c r="C47" s="33" t="s">
        <v>98</v>
      </c>
      <c r="D47" s="34" t="s">
        <v>237</v>
      </c>
      <c r="E47" s="35" t="s">
        <v>238</v>
      </c>
      <c r="F47" s="34" t="s">
        <v>104</v>
      </c>
      <c r="G47" s="42">
        <v>7.05</v>
      </c>
      <c r="H47" s="36">
        <v>1044.8900000000001</v>
      </c>
      <c r="I47" s="33" t="s">
        <v>10</v>
      </c>
      <c r="J47" s="42">
        <v>1358.36</v>
      </c>
      <c r="K47" s="40">
        <v>9576.44</v>
      </c>
    </row>
    <row r="48" spans="1:11" x14ac:dyDescent="0.2">
      <c r="A48" s="38" t="s">
        <v>154</v>
      </c>
      <c r="B48" s="32" t="s">
        <v>141</v>
      </c>
      <c r="C48" s="33" t="s">
        <v>98</v>
      </c>
      <c r="D48" s="34"/>
      <c r="E48" s="35" t="s">
        <v>240</v>
      </c>
      <c r="F48" s="34"/>
      <c r="G48" s="42"/>
      <c r="H48" s="36"/>
      <c r="I48" s="33"/>
      <c r="J48" s="42"/>
      <c r="K48" s="40">
        <v>30610.48</v>
      </c>
    </row>
    <row r="49" spans="1:11" x14ac:dyDescent="0.2">
      <c r="A49" s="38" t="s">
        <v>155</v>
      </c>
      <c r="B49" s="32" t="s">
        <v>142</v>
      </c>
      <c r="C49" s="33" t="s">
        <v>98</v>
      </c>
      <c r="D49" s="34"/>
      <c r="E49" s="35" t="s">
        <v>219</v>
      </c>
      <c r="F49" s="34"/>
      <c r="G49" s="42"/>
      <c r="H49" s="36"/>
      <c r="I49" s="33"/>
      <c r="J49" s="42"/>
      <c r="K49" s="40">
        <v>14345.1</v>
      </c>
    </row>
    <row r="50" spans="1:11" ht="25.5" x14ac:dyDescent="0.2">
      <c r="A50" s="38" t="s">
        <v>207</v>
      </c>
      <c r="B50" s="32" t="s">
        <v>143</v>
      </c>
      <c r="C50" s="33" t="s">
        <v>98</v>
      </c>
      <c r="D50" s="34" t="s">
        <v>243</v>
      </c>
      <c r="E50" s="35" t="s">
        <v>244</v>
      </c>
      <c r="F50" s="34" t="s">
        <v>107</v>
      </c>
      <c r="G50" s="42">
        <v>330</v>
      </c>
      <c r="H50" s="36">
        <v>4.33</v>
      </c>
      <c r="I50" s="33" t="s">
        <v>10</v>
      </c>
      <c r="J50" s="42">
        <v>5.63</v>
      </c>
      <c r="K50" s="40">
        <v>1857.9</v>
      </c>
    </row>
    <row r="51" spans="1:11" ht="25.5" x14ac:dyDescent="0.2">
      <c r="A51" s="38" t="s">
        <v>207</v>
      </c>
      <c r="B51" s="32" t="s">
        <v>144</v>
      </c>
      <c r="C51" s="33" t="s">
        <v>98</v>
      </c>
      <c r="D51" s="34" t="s">
        <v>246</v>
      </c>
      <c r="E51" s="35" t="s">
        <v>247</v>
      </c>
      <c r="F51" s="34" t="s">
        <v>107</v>
      </c>
      <c r="G51" s="42">
        <v>330</v>
      </c>
      <c r="H51" s="36">
        <v>17.43</v>
      </c>
      <c r="I51" s="33" t="s">
        <v>10</v>
      </c>
      <c r="J51" s="42">
        <v>22.66</v>
      </c>
      <c r="K51" s="40">
        <v>7477.8</v>
      </c>
    </row>
    <row r="52" spans="1:11" ht="25.5" x14ac:dyDescent="0.2">
      <c r="A52" s="38" t="s">
        <v>207</v>
      </c>
      <c r="B52" s="32" t="s">
        <v>145</v>
      </c>
      <c r="C52" s="33" t="s">
        <v>98</v>
      </c>
      <c r="D52" s="34" t="s">
        <v>249</v>
      </c>
      <c r="E52" s="35" t="s">
        <v>250</v>
      </c>
      <c r="F52" s="34" t="s">
        <v>107</v>
      </c>
      <c r="G52" s="42">
        <v>330</v>
      </c>
      <c r="H52" s="36">
        <v>11.68</v>
      </c>
      <c r="I52" s="33" t="s">
        <v>10</v>
      </c>
      <c r="J52" s="42">
        <v>15.18</v>
      </c>
      <c r="K52" s="40">
        <v>5009.3999999999996</v>
      </c>
    </row>
    <row r="53" spans="1:11" x14ac:dyDescent="0.2">
      <c r="A53" s="38" t="s">
        <v>155</v>
      </c>
      <c r="B53" s="32" t="s">
        <v>146</v>
      </c>
      <c r="C53" s="33" t="s">
        <v>98</v>
      </c>
      <c r="D53" s="34"/>
      <c r="E53" s="35" t="s">
        <v>230</v>
      </c>
      <c r="F53" s="34"/>
      <c r="G53" s="42"/>
      <c r="H53" s="36"/>
      <c r="I53" s="33"/>
      <c r="J53" s="42"/>
      <c r="K53" s="40">
        <v>10961.38</v>
      </c>
    </row>
    <row r="54" spans="1:11" x14ac:dyDescent="0.2">
      <c r="A54" s="38" t="s">
        <v>207</v>
      </c>
      <c r="B54" s="32" t="s">
        <v>147</v>
      </c>
      <c r="C54" s="33" t="s">
        <v>281</v>
      </c>
      <c r="D54" s="34" t="s">
        <v>318</v>
      </c>
      <c r="E54" s="35" t="s">
        <v>319</v>
      </c>
      <c r="F54" s="34" t="s">
        <v>107</v>
      </c>
      <c r="G54" s="42">
        <v>96</v>
      </c>
      <c r="H54" s="36">
        <v>67.97</v>
      </c>
      <c r="I54" s="33" t="s">
        <v>10</v>
      </c>
      <c r="J54" s="42">
        <v>88.36</v>
      </c>
      <c r="K54" s="40">
        <v>8482.56</v>
      </c>
    </row>
    <row r="55" spans="1:11" x14ac:dyDescent="0.2">
      <c r="A55" s="38" t="s">
        <v>207</v>
      </c>
      <c r="B55" s="32" t="s">
        <v>148</v>
      </c>
      <c r="C55" s="33" t="s">
        <v>281</v>
      </c>
      <c r="D55" s="34" t="s">
        <v>320</v>
      </c>
      <c r="E55" s="35" t="s">
        <v>321</v>
      </c>
      <c r="F55" s="34" t="s">
        <v>106</v>
      </c>
      <c r="G55" s="42">
        <v>56</v>
      </c>
      <c r="H55" s="36">
        <v>28.14</v>
      </c>
      <c r="I55" s="33" t="s">
        <v>10</v>
      </c>
      <c r="J55" s="42">
        <v>36.58</v>
      </c>
      <c r="K55" s="40">
        <v>2048.48</v>
      </c>
    </row>
    <row r="56" spans="1:11" x14ac:dyDescent="0.2">
      <c r="A56" s="38" t="s">
        <v>207</v>
      </c>
      <c r="B56" s="32" t="s">
        <v>149</v>
      </c>
      <c r="C56" s="33" t="s">
        <v>281</v>
      </c>
      <c r="D56" s="34" t="s">
        <v>322</v>
      </c>
      <c r="E56" s="35" t="s">
        <v>323</v>
      </c>
      <c r="F56" s="34" t="s">
        <v>107</v>
      </c>
      <c r="G56" s="42">
        <v>65.5</v>
      </c>
      <c r="H56" s="36">
        <v>5.05</v>
      </c>
      <c r="I56" s="33" t="s">
        <v>10</v>
      </c>
      <c r="J56" s="42">
        <v>6.57</v>
      </c>
      <c r="K56" s="40">
        <v>430.34</v>
      </c>
    </row>
    <row r="57" spans="1:11" x14ac:dyDescent="0.2">
      <c r="A57" s="38" t="s">
        <v>155</v>
      </c>
      <c r="B57" s="32" t="s">
        <v>324</v>
      </c>
      <c r="C57" s="33" t="s">
        <v>98</v>
      </c>
      <c r="D57" s="34"/>
      <c r="E57" s="35" t="s">
        <v>257</v>
      </c>
      <c r="F57" s="34"/>
      <c r="G57" s="42"/>
      <c r="H57" s="36"/>
      <c r="I57" s="33"/>
      <c r="J57" s="42"/>
      <c r="K57" s="40">
        <v>5304</v>
      </c>
    </row>
    <row r="58" spans="1:11" x14ac:dyDescent="0.2">
      <c r="A58" s="38" t="s">
        <v>207</v>
      </c>
      <c r="B58" s="32" t="s">
        <v>325</v>
      </c>
      <c r="C58" s="33" t="s">
        <v>281</v>
      </c>
      <c r="D58" s="34" t="s">
        <v>326</v>
      </c>
      <c r="E58" s="35" t="s">
        <v>327</v>
      </c>
      <c r="F58" s="34" t="s">
        <v>107</v>
      </c>
      <c r="G58" s="42">
        <v>96</v>
      </c>
      <c r="H58" s="36">
        <v>42.5</v>
      </c>
      <c r="I58" s="33" t="s">
        <v>10</v>
      </c>
      <c r="J58" s="42">
        <v>55.25</v>
      </c>
      <c r="K58" s="40">
        <v>5304</v>
      </c>
    </row>
    <row r="59" spans="1:11" x14ac:dyDescent="0.2">
      <c r="A59" s="38" t="s">
        <v>154</v>
      </c>
      <c r="B59" s="32" t="s">
        <v>151</v>
      </c>
      <c r="C59" s="33" t="s">
        <v>98</v>
      </c>
      <c r="D59" s="34"/>
      <c r="E59" s="35" t="s">
        <v>258</v>
      </c>
      <c r="F59" s="34"/>
      <c r="G59" s="42"/>
      <c r="H59" s="36"/>
      <c r="I59" s="33"/>
      <c r="J59" s="42"/>
      <c r="K59" s="40">
        <v>15222.56</v>
      </c>
    </row>
    <row r="60" spans="1:11" x14ac:dyDescent="0.2">
      <c r="A60" s="38" t="s">
        <v>155</v>
      </c>
      <c r="B60" s="32" t="s">
        <v>152</v>
      </c>
      <c r="C60" s="33" t="s">
        <v>98</v>
      </c>
      <c r="D60" s="34"/>
      <c r="E60" s="35" t="s">
        <v>259</v>
      </c>
      <c r="F60" s="34"/>
      <c r="G60" s="42"/>
      <c r="H60" s="36"/>
      <c r="I60" s="33"/>
      <c r="J60" s="42"/>
      <c r="K60" s="40">
        <v>4141.04</v>
      </c>
    </row>
    <row r="61" spans="1:11" ht="51" x14ac:dyDescent="0.2">
      <c r="A61" s="38" t="s">
        <v>207</v>
      </c>
      <c r="B61" s="32" t="s">
        <v>153</v>
      </c>
      <c r="C61" s="33" t="s">
        <v>98</v>
      </c>
      <c r="D61" s="34" t="s">
        <v>328</v>
      </c>
      <c r="E61" s="35" t="s">
        <v>329</v>
      </c>
      <c r="F61" s="34" t="s">
        <v>103</v>
      </c>
      <c r="G61" s="42">
        <v>2</v>
      </c>
      <c r="H61" s="36">
        <v>859.74</v>
      </c>
      <c r="I61" s="33" t="s">
        <v>10</v>
      </c>
      <c r="J61" s="42">
        <v>1117.6600000000001</v>
      </c>
      <c r="K61" s="40">
        <v>2235.3200000000002</v>
      </c>
    </row>
    <row r="62" spans="1:11" x14ac:dyDescent="0.2">
      <c r="A62" s="38" t="s">
        <v>207</v>
      </c>
      <c r="B62" s="32" t="s">
        <v>220</v>
      </c>
      <c r="C62" s="33" t="s">
        <v>281</v>
      </c>
      <c r="D62" s="34" t="s">
        <v>330</v>
      </c>
      <c r="E62" s="35" t="s">
        <v>331</v>
      </c>
      <c r="F62" s="34" t="s">
        <v>107</v>
      </c>
      <c r="G62" s="42">
        <v>3.36</v>
      </c>
      <c r="H62" s="36">
        <v>436.29</v>
      </c>
      <c r="I62" s="33" t="s">
        <v>10</v>
      </c>
      <c r="J62" s="42">
        <v>567.17999999999995</v>
      </c>
      <c r="K62" s="40">
        <v>1905.72</v>
      </c>
    </row>
    <row r="63" spans="1:11" x14ac:dyDescent="0.2">
      <c r="A63" s="38" t="s">
        <v>155</v>
      </c>
      <c r="B63" s="32" t="s">
        <v>229</v>
      </c>
      <c r="C63" s="33" t="s">
        <v>98</v>
      </c>
      <c r="D63" s="34"/>
      <c r="E63" s="35" t="s">
        <v>260</v>
      </c>
      <c r="F63" s="34"/>
      <c r="G63" s="42"/>
      <c r="H63" s="36"/>
      <c r="I63" s="33"/>
      <c r="J63" s="42"/>
      <c r="K63" s="40">
        <v>11081.52</v>
      </c>
    </row>
    <row r="64" spans="1:11" ht="63.75" x14ac:dyDescent="0.2">
      <c r="A64" s="38" t="s">
        <v>207</v>
      </c>
      <c r="B64" s="32" t="s">
        <v>231</v>
      </c>
      <c r="C64" s="33" t="s">
        <v>98</v>
      </c>
      <c r="D64" s="34" t="s">
        <v>206</v>
      </c>
      <c r="E64" s="35" t="s">
        <v>332</v>
      </c>
      <c r="F64" s="34" t="s">
        <v>107</v>
      </c>
      <c r="G64" s="42">
        <v>12</v>
      </c>
      <c r="H64" s="36">
        <v>274.06</v>
      </c>
      <c r="I64" s="33" t="s">
        <v>10</v>
      </c>
      <c r="J64" s="42">
        <v>356.28</v>
      </c>
      <c r="K64" s="40">
        <v>4275.3599999999997</v>
      </c>
    </row>
    <row r="65" spans="1:11" x14ac:dyDescent="0.2">
      <c r="A65" s="38" t="s">
        <v>207</v>
      </c>
      <c r="B65" s="32" t="s">
        <v>234</v>
      </c>
      <c r="C65" s="33" t="s">
        <v>281</v>
      </c>
      <c r="D65" s="34" t="s">
        <v>330</v>
      </c>
      <c r="E65" s="35" t="s">
        <v>331</v>
      </c>
      <c r="F65" s="34" t="s">
        <v>107</v>
      </c>
      <c r="G65" s="42">
        <v>12</v>
      </c>
      <c r="H65" s="36">
        <v>436.29</v>
      </c>
      <c r="I65" s="33" t="s">
        <v>10</v>
      </c>
      <c r="J65" s="42">
        <v>567.17999999999995</v>
      </c>
      <c r="K65" s="40">
        <v>6806.16</v>
      </c>
    </row>
    <row r="66" spans="1:11" x14ac:dyDescent="0.2">
      <c r="A66" s="38" t="s">
        <v>154</v>
      </c>
      <c r="B66" s="32" t="s">
        <v>239</v>
      </c>
      <c r="C66" s="33" t="s">
        <v>98</v>
      </c>
      <c r="D66" s="34"/>
      <c r="E66" s="35" t="s">
        <v>261</v>
      </c>
      <c r="F66" s="34"/>
      <c r="G66" s="42"/>
      <c r="H66" s="36"/>
      <c r="I66" s="33"/>
      <c r="J66" s="42"/>
      <c r="K66" s="40">
        <v>63456.52</v>
      </c>
    </row>
    <row r="67" spans="1:11" x14ac:dyDescent="0.2">
      <c r="A67" s="38" t="s">
        <v>155</v>
      </c>
      <c r="B67" s="32" t="s">
        <v>241</v>
      </c>
      <c r="C67" s="33" t="s">
        <v>98</v>
      </c>
      <c r="D67" s="34"/>
      <c r="E67" s="35" t="s">
        <v>333</v>
      </c>
      <c r="F67" s="34"/>
      <c r="G67" s="42"/>
      <c r="H67" s="36"/>
      <c r="I67" s="33"/>
      <c r="J67" s="42"/>
      <c r="K67" s="40">
        <v>33411.919999999998</v>
      </c>
    </row>
    <row r="68" spans="1:11" x14ac:dyDescent="0.2">
      <c r="A68" s="38" t="s">
        <v>207</v>
      </c>
      <c r="B68" s="32" t="s">
        <v>242</v>
      </c>
      <c r="C68" s="33" t="s">
        <v>281</v>
      </c>
      <c r="D68" s="34" t="s">
        <v>263</v>
      </c>
      <c r="E68" s="35" t="s">
        <v>264</v>
      </c>
      <c r="F68" s="34" t="s">
        <v>262</v>
      </c>
      <c r="G68" s="42">
        <v>18</v>
      </c>
      <c r="H68" s="36">
        <v>716.53</v>
      </c>
      <c r="I68" s="33" t="s">
        <v>10</v>
      </c>
      <c r="J68" s="42">
        <v>931.49</v>
      </c>
      <c r="K68" s="40">
        <v>16766.82</v>
      </c>
    </row>
    <row r="69" spans="1:11" x14ac:dyDescent="0.2">
      <c r="A69" s="38" t="s">
        <v>207</v>
      </c>
      <c r="B69" s="32" t="s">
        <v>245</v>
      </c>
      <c r="C69" s="33" t="s">
        <v>281</v>
      </c>
      <c r="D69" s="34" t="s">
        <v>265</v>
      </c>
      <c r="E69" s="35" t="s">
        <v>266</v>
      </c>
      <c r="F69" s="34" t="s">
        <v>262</v>
      </c>
      <c r="G69" s="42">
        <v>28</v>
      </c>
      <c r="H69" s="36">
        <v>323.51</v>
      </c>
      <c r="I69" s="33" t="s">
        <v>10</v>
      </c>
      <c r="J69" s="42">
        <v>420.56</v>
      </c>
      <c r="K69" s="40">
        <v>11775.68</v>
      </c>
    </row>
    <row r="70" spans="1:11" x14ac:dyDescent="0.2">
      <c r="A70" s="38" t="s">
        <v>207</v>
      </c>
      <c r="B70" s="32" t="s">
        <v>248</v>
      </c>
      <c r="C70" s="33" t="s">
        <v>281</v>
      </c>
      <c r="D70" s="34" t="s">
        <v>267</v>
      </c>
      <c r="E70" s="35" t="s">
        <v>268</v>
      </c>
      <c r="F70" s="34" t="s">
        <v>103</v>
      </c>
      <c r="G70" s="42">
        <v>2</v>
      </c>
      <c r="H70" s="36">
        <v>23.14</v>
      </c>
      <c r="I70" s="33" t="s">
        <v>10</v>
      </c>
      <c r="J70" s="42">
        <v>30.08</v>
      </c>
      <c r="K70" s="40">
        <v>60.16</v>
      </c>
    </row>
    <row r="71" spans="1:11" x14ac:dyDescent="0.2">
      <c r="A71" s="38" t="s">
        <v>207</v>
      </c>
      <c r="B71" s="32" t="s">
        <v>251</v>
      </c>
      <c r="C71" s="33" t="s">
        <v>105</v>
      </c>
      <c r="D71" s="34" t="s">
        <v>150</v>
      </c>
      <c r="E71" s="35" t="s">
        <v>334</v>
      </c>
      <c r="F71" s="34" t="s">
        <v>103</v>
      </c>
      <c r="G71" s="42">
        <v>28</v>
      </c>
      <c r="H71" s="36">
        <v>41.28</v>
      </c>
      <c r="I71" s="33" t="s">
        <v>10</v>
      </c>
      <c r="J71" s="42">
        <v>53.66</v>
      </c>
      <c r="K71" s="40">
        <v>1502.48</v>
      </c>
    </row>
    <row r="72" spans="1:11" ht="38.25" x14ac:dyDescent="0.2">
      <c r="A72" s="38" t="s">
        <v>207</v>
      </c>
      <c r="B72" s="32" t="s">
        <v>252</v>
      </c>
      <c r="C72" s="33" t="s">
        <v>98</v>
      </c>
      <c r="D72" s="34" t="s">
        <v>335</v>
      </c>
      <c r="E72" s="35" t="s">
        <v>336</v>
      </c>
      <c r="F72" s="34" t="s">
        <v>103</v>
      </c>
      <c r="G72" s="42">
        <v>1</v>
      </c>
      <c r="H72" s="36">
        <v>508.5</v>
      </c>
      <c r="I72" s="33" t="s">
        <v>10</v>
      </c>
      <c r="J72" s="42">
        <v>661.05</v>
      </c>
      <c r="K72" s="40">
        <v>661.05</v>
      </c>
    </row>
    <row r="73" spans="1:11" ht="38.25" x14ac:dyDescent="0.2">
      <c r="A73" s="38" t="s">
        <v>207</v>
      </c>
      <c r="B73" s="32" t="s">
        <v>337</v>
      </c>
      <c r="C73" s="33" t="s">
        <v>98</v>
      </c>
      <c r="D73" s="34" t="s">
        <v>338</v>
      </c>
      <c r="E73" s="35" t="s">
        <v>339</v>
      </c>
      <c r="F73" s="34" t="s">
        <v>103</v>
      </c>
      <c r="G73" s="42">
        <v>1</v>
      </c>
      <c r="H73" s="36">
        <v>2035.18</v>
      </c>
      <c r="I73" s="33" t="s">
        <v>10</v>
      </c>
      <c r="J73" s="42">
        <v>2645.73</v>
      </c>
      <c r="K73" s="40">
        <v>2645.73</v>
      </c>
    </row>
    <row r="74" spans="1:11" x14ac:dyDescent="0.2">
      <c r="A74" s="38" t="s">
        <v>155</v>
      </c>
      <c r="B74" s="32" t="s">
        <v>253</v>
      </c>
      <c r="C74" s="33" t="s">
        <v>98</v>
      </c>
      <c r="D74" s="34"/>
      <c r="E74" s="35" t="s">
        <v>269</v>
      </c>
      <c r="F74" s="34"/>
      <c r="G74" s="42"/>
      <c r="H74" s="36"/>
      <c r="I74" s="33"/>
      <c r="J74" s="42"/>
      <c r="K74" s="40">
        <v>30044.6</v>
      </c>
    </row>
    <row r="75" spans="1:11" x14ac:dyDescent="0.2">
      <c r="A75" s="38" t="s">
        <v>207</v>
      </c>
      <c r="B75" s="32" t="s">
        <v>254</v>
      </c>
      <c r="C75" s="33" t="s">
        <v>281</v>
      </c>
      <c r="D75" s="34" t="s">
        <v>270</v>
      </c>
      <c r="E75" s="35" t="s">
        <v>271</v>
      </c>
      <c r="F75" s="34" t="s">
        <v>262</v>
      </c>
      <c r="G75" s="42">
        <v>4</v>
      </c>
      <c r="H75" s="36">
        <v>632.82000000000005</v>
      </c>
      <c r="I75" s="33" t="s">
        <v>10</v>
      </c>
      <c r="J75" s="42">
        <v>822.67</v>
      </c>
      <c r="K75" s="40">
        <v>3290.68</v>
      </c>
    </row>
    <row r="76" spans="1:11" x14ac:dyDescent="0.2">
      <c r="A76" s="38" t="s">
        <v>207</v>
      </c>
      <c r="B76" s="32" t="s">
        <v>255</v>
      </c>
      <c r="C76" s="33" t="s">
        <v>281</v>
      </c>
      <c r="D76" s="34" t="s">
        <v>272</v>
      </c>
      <c r="E76" s="35" t="s">
        <v>273</v>
      </c>
      <c r="F76" s="34" t="s">
        <v>262</v>
      </c>
      <c r="G76" s="42">
        <v>4</v>
      </c>
      <c r="H76" s="36">
        <v>310.79000000000002</v>
      </c>
      <c r="I76" s="33" t="s">
        <v>10</v>
      </c>
      <c r="J76" s="42">
        <v>404.03</v>
      </c>
      <c r="K76" s="40">
        <v>1616.12</v>
      </c>
    </row>
    <row r="77" spans="1:11" x14ac:dyDescent="0.2">
      <c r="A77" s="38" t="s">
        <v>207</v>
      </c>
      <c r="B77" s="32" t="s">
        <v>256</v>
      </c>
      <c r="C77" s="33" t="s">
        <v>281</v>
      </c>
      <c r="D77" s="34" t="s">
        <v>380</v>
      </c>
      <c r="E77" s="35" t="s">
        <v>381</v>
      </c>
      <c r="F77" s="34" t="s">
        <v>103</v>
      </c>
      <c r="G77" s="42">
        <v>4</v>
      </c>
      <c r="H77" s="36">
        <v>4834.1899999999996</v>
      </c>
      <c r="I77" s="33" t="s">
        <v>10</v>
      </c>
      <c r="J77" s="42">
        <v>6284.45</v>
      </c>
      <c r="K77" s="40">
        <v>25137.8</v>
      </c>
    </row>
    <row r="78" spans="1:11" x14ac:dyDescent="0.2">
      <c r="B78" s="32"/>
      <c r="C78" s="33"/>
      <c r="D78" s="34"/>
      <c r="E78" s="35"/>
      <c r="F78" s="34"/>
      <c r="G78" s="42"/>
      <c r="H78" s="36"/>
      <c r="I78" s="33"/>
      <c r="J78" s="42"/>
      <c r="K78" s="40"/>
    </row>
    <row r="79" spans="1:11" ht="6" customHeight="1" x14ac:dyDescent="0.2">
      <c r="B79" s="217"/>
      <c r="C79" s="218"/>
      <c r="D79" s="218"/>
      <c r="E79" s="218"/>
      <c r="F79" s="218"/>
      <c r="G79" s="218"/>
      <c r="H79" s="218"/>
      <c r="I79" s="218"/>
      <c r="J79" s="218"/>
      <c r="K79" s="219"/>
    </row>
    <row r="81" spans="2:11" x14ac:dyDescent="0.2">
      <c r="B81" s="43" t="s">
        <v>38</v>
      </c>
      <c r="K81" s="5"/>
    </row>
    <row r="82" spans="2:11" x14ac:dyDescent="0.2">
      <c r="B82" s="44" t="s">
        <v>39</v>
      </c>
      <c r="C82" s="45"/>
      <c r="D82" s="45"/>
      <c r="E82" s="45"/>
      <c r="F82" s="45"/>
      <c r="G82" s="45"/>
      <c r="H82" s="45"/>
      <c r="I82" s="45"/>
      <c r="J82" s="45"/>
      <c r="K82" s="46"/>
    </row>
    <row r="83" spans="2:11" x14ac:dyDescent="0.2">
      <c r="B83" s="44"/>
      <c r="C83" s="45"/>
      <c r="D83" s="45"/>
      <c r="E83" s="45"/>
      <c r="F83" s="45"/>
      <c r="G83" s="45"/>
      <c r="H83" s="45"/>
      <c r="I83" s="45"/>
      <c r="J83" s="45"/>
      <c r="K83" s="46"/>
    </row>
    <row r="84" spans="2:11" x14ac:dyDescent="0.2">
      <c r="B84" s="47"/>
      <c r="C84" s="48"/>
      <c r="D84" s="48"/>
      <c r="E84" s="48"/>
      <c r="F84" s="48"/>
      <c r="G84" s="48"/>
      <c r="H84" s="48"/>
      <c r="I84" s="48"/>
      <c r="J84" s="48"/>
      <c r="K84" s="49"/>
    </row>
    <row r="87" spans="2:11" ht="25.15" customHeight="1" x14ac:dyDescent="0.2">
      <c r="B87" s="186" t="str">
        <f>DADOS!$C$20</f>
        <v>SÃO DOMINGOS DO ARAGUAIA/PA</v>
      </c>
      <c r="C87" s="186"/>
      <c r="D87" s="186"/>
      <c r="F87" s="186"/>
      <c r="G87" s="186"/>
      <c r="H87" s="186"/>
      <c r="I87" s="186"/>
      <c r="J87" s="186"/>
    </row>
    <row r="88" spans="2:11" x14ac:dyDescent="0.2">
      <c r="B88" s="2" t="s">
        <v>40</v>
      </c>
      <c r="F88" s="3" t="s">
        <v>41</v>
      </c>
    </row>
    <row r="89" spans="2:11" x14ac:dyDescent="0.2">
      <c r="F89" s="2" t="s">
        <v>33</v>
      </c>
      <c r="G89" s="216" t="str">
        <f>DADOS!$C$17</f>
        <v>CLAUDIO EDUARDO BARBOSA CUNHA</v>
      </c>
      <c r="H89" s="216"/>
      <c r="I89" s="216"/>
    </row>
    <row r="90" spans="2:11" x14ac:dyDescent="0.2">
      <c r="B90" s="222">
        <f>DADOS!$C$7</f>
        <v>45866</v>
      </c>
      <c r="C90" s="222"/>
      <c r="D90" s="222"/>
      <c r="F90" s="2" t="s">
        <v>34</v>
      </c>
      <c r="G90" s="216">
        <f>DADOS!$C$18</f>
        <v>2618350774</v>
      </c>
      <c r="H90" s="216"/>
      <c r="I90" s="216"/>
    </row>
    <row r="91" spans="2:11" x14ac:dyDescent="0.2">
      <c r="B91" s="2" t="s">
        <v>42</v>
      </c>
      <c r="F91" s="2" t="s">
        <v>35</v>
      </c>
      <c r="G91" s="216" t="str">
        <f>DADOS!$C$19</f>
        <v>PA20251367252</v>
      </c>
      <c r="H91" s="216"/>
      <c r="I91" s="216"/>
    </row>
  </sheetData>
  <mergeCells count="12">
    <mergeCell ref="J2:K2"/>
    <mergeCell ref="E6:I6"/>
    <mergeCell ref="E9:I9"/>
    <mergeCell ref="G91:I91"/>
    <mergeCell ref="B79:K79"/>
    <mergeCell ref="B12:J12"/>
    <mergeCell ref="B87:D87"/>
    <mergeCell ref="F87:J87"/>
    <mergeCell ref="B90:D90"/>
    <mergeCell ref="G89:I89"/>
    <mergeCell ref="G90:I90"/>
    <mergeCell ref="B2:I2"/>
  </mergeCells>
  <phoneticPr fontId="10" type="noConversion"/>
  <conditionalFormatting sqref="B13:K78">
    <cfRule type="expression" dxfId="24" priority="1">
      <formula>$A13="Nível 4"</formula>
    </cfRule>
    <cfRule type="expression" dxfId="23" priority="2">
      <formula>$A13="Nível 3"</formula>
    </cfRule>
    <cfRule type="expression" dxfId="22" priority="3">
      <formula>$A13="Nível 2"</formula>
    </cfRule>
    <cfRule type="expression" dxfId="21" priority="4">
      <formula>$A13="Meta"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Header>&amp;C&amp;G</oddHeader>
    <oddFooter>&amp;R&amp;P/&amp;N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5F82D-7B6C-4899-BCB0-B8E1FC1D8606}">
  <sheetPr>
    <pageSetUpPr fitToPage="1"/>
  </sheetPr>
  <dimension ref="A1:H86"/>
  <sheetViews>
    <sheetView showGridLines="0" view="pageBreakPreview" zoomScale="70" zoomScaleNormal="55" zoomScaleSheetLayoutView="70" workbookViewId="0">
      <pane ySplit="12" topLeftCell="A49" activePane="bottomLeft" state="frozen"/>
      <selection activeCell="A5" sqref="A5"/>
      <selection pane="bottomLeft" activeCell="E64" sqref="E64"/>
    </sheetView>
  </sheetViews>
  <sheetFormatPr defaultColWidth="8.85546875" defaultRowHeight="12.75" x14ac:dyDescent="0.2"/>
  <cols>
    <col min="1" max="1" width="8.7109375" style="56" customWidth="1"/>
    <col min="2" max="2" width="12.7109375" style="3" customWidth="1"/>
    <col min="3" max="3" width="65.7109375" style="3" customWidth="1"/>
    <col min="4" max="4" width="10.7109375" style="3" customWidth="1"/>
    <col min="5" max="5" width="14.7109375" style="3" customWidth="1"/>
    <col min="6" max="6" width="29.7109375" style="3" customWidth="1"/>
    <col min="7" max="16384" width="8.85546875" style="3"/>
  </cols>
  <sheetData>
    <row r="1" spans="1:6" hidden="1" x14ac:dyDescent="0.2"/>
    <row r="2" spans="1:6" hidden="1" x14ac:dyDescent="0.2"/>
    <row r="3" spans="1:6" hidden="1" x14ac:dyDescent="0.2"/>
    <row r="4" spans="1:6" hidden="1" x14ac:dyDescent="0.2"/>
    <row r="5" spans="1:6" x14ac:dyDescent="0.2">
      <c r="A5" s="57"/>
      <c r="B5" s="166" t="s">
        <v>78</v>
      </c>
      <c r="C5" s="167"/>
      <c r="D5" s="167"/>
      <c r="E5" s="167"/>
      <c r="F5" s="167"/>
    </row>
    <row r="6" spans="1:6" x14ac:dyDescent="0.2">
      <c r="A6" s="57"/>
      <c r="B6" s="197" t="s">
        <v>47</v>
      </c>
      <c r="C6" s="197"/>
    </row>
    <row r="8" spans="1:6" x14ac:dyDescent="0.2">
      <c r="B8" s="196" t="s">
        <v>4</v>
      </c>
      <c r="C8" s="198"/>
      <c r="D8" s="228" t="s">
        <v>2</v>
      </c>
      <c r="E8" s="229"/>
      <c r="F8" s="13" t="s">
        <v>3</v>
      </c>
    </row>
    <row r="9" spans="1:6" x14ac:dyDescent="0.2">
      <c r="B9" s="214" t="str">
        <f>DADOS!C3</f>
        <v>AMPLIAÇÃO DA ESCOLA BENTA ALVES</v>
      </c>
      <c r="C9" s="215"/>
      <c r="D9" s="230" t="str">
        <f>DADOS!C5</f>
        <v>SDA.253</v>
      </c>
      <c r="E9" s="231"/>
      <c r="F9" s="20" t="str">
        <f>DADOS!C6</f>
        <v>A</v>
      </c>
    </row>
    <row r="11" spans="1:6" x14ac:dyDescent="0.2">
      <c r="A11" s="56" t="s">
        <v>32</v>
      </c>
      <c r="B11" s="55" t="s">
        <v>22</v>
      </c>
      <c r="C11" s="55" t="s">
        <v>25</v>
      </c>
      <c r="D11" s="55" t="s">
        <v>26</v>
      </c>
      <c r="E11" s="55" t="s">
        <v>27</v>
      </c>
      <c r="F11" s="55" t="s">
        <v>77</v>
      </c>
    </row>
    <row r="12" spans="1:6" ht="14.45" customHeight="1" x14ac:dyDescent="0.2">
      <c r="B12" s="232" t="str">
        <f>ORÇAMENTO!B12</f>
        <v>AMPLIAÇÃO DA ESCOLA BENTA ALVES</v>
      </c>
      <c r="C12" s="233"/>
      <c r="D12" s="233"/>
      <c r="E12" s="233"/>
      <c r="F12" s="234"/>
    </row>
    <row r="13" spans="1:6" s="54" customFormat="1" x14ac:dyDescent="0.25">
      <c r="A13" s="133" t="str">
        <f>ORÇAMENTO!A13</f>
        <v>Meta</v>
      </c>
      <c r="B13" s="134" t="str">
        <f>ORÇAMENTO!$B13</f>
        <v>1.</v>
      </c>
      <c r="C13" s="99" t="str">
        <f>ORÇAMENTO!$E13</f>
        <v>SERVIÇOS TRANSVERSAIS</v>
      </c>
      <c r="D13" s="30"/>
      <c r="E13" s="135"/>
      <c r="F13" s="136"/>
    </row>
    <row r="14" spans="1:6" s="54" customFormat="1" x14ac:dyDescent="0.25">
      <c r="A14" s="133" t="str">
        <f>ORÇAMENTO!A14</f>
        <v>Nível 2</v>
      </c>
      <c r="B14" s="134" t="str">
        <f>ORÇAMENTO!$B14</f>
        <v>1.1.</v>
      </c>
      <c r="C14" s="99" t="str">
        <f>ORÇAMENTO!$E14</f>
        <v>SERVIÇOS PRELIMINARES</v>
      </c>
      <c r="D14" s="30"/>
      <c r="E14" s="135"/>
      <c r="F14" s="136"/>
    </row>
    <row r="15" spans="1:6" s="54" customFormat="1" x14ac:dyDescent="0.25">
      <c r="A15" s="133" t="str">
        <f>ORÇAMENTO!A15</f>
        <v>Serviço</v>
      </c>
      <c r="B15" s="134" t="str">
        <f>ORÇAMENTO!$B15</f>
        <v>1.1.1.</v>
      </c>
      <c r="C15" s="99" t="str">
        <f>ORÇAMENTO!$E15</f>
        <v>MOBILIZAÇÃO E DESMOBILIZAÇÃO DE CANTEIRO DE OBRAS</v>
      </c>
      <c r="D15" s="30" t="str">
        <f>ORÇAMENTO!$F15</f>
        <v>UN</v>
      </c>
      <c r="E15" s="135">
        <f>ORÇAMENTO!$G15</f>
        <v>2</v>
      </c>
      <c r="F15" s="136" t="s">
        <v>156</v>
      </c>
    </row>
    <row r="16" spans="1:6" s="54" customFormat="1" x14ac:dyDescent="0.25">
      <c r="A16" s="133" t="str">
        <f>ORÇAMENTO!A16</f>
        <v>Serviço</v>
      </c>
      <c r="B16" s="134" t="str">
        <f>ORÇAMENTO!$B16</f>
        <v>1.1.2.</v>
      </c>
      <c r="C16" s="99" t="str">
        <f>ORÇAMENTO!$E16</f>
        <v>PLACA DE OBRA EM LONA COM PLOTAGEM DE GRÁFICA</v>
      </c>
      <c r="D16" s="30" t="str">
        <f>ORÇAMENTO!$F16</f>
        <v>M2</v>
      </c>
      <c r="E16" s="135">
        <f>ORÇAMENTO!$G16</f>
        <v>6</v>
      </c>
      <c r="F16" s="136" t="s">
        <v>340</v>
      </c>
    </row>
    <row r="17" spans="1:6" s="54" customFormat="1" x14ac:dyDescent="0.25">
      <c r="A17" s="133" t="str">
        <f>ORÇAMENTO!A17</f>
        <v>Nível 2</v>
      </c>
      <c r="B17" s="134" t="str">
        <f>ORÇAMENTO!$B17</f>
        <v>1.2.</v>
      </c>
      <c r="C17" s="99" t="str">
        <f>ORÇAMENTO!$E17</f>
        <v>CANTEIRO DE OBRAS</v>
      </c>
      <c r="D17" s="30"/>
      <c r="E17" s="135"/>
      <c r="F17" s="136"/>
    </row>
    <row r="18" spans="1:6" s="54" customFormat="1" x14ac:dyDescent="0.25">
      <c r="A18" s="133" t="str">
        <f>ORÇAMENTO!A18</f>
        <v>Serviço</v>
      </c>
      <c r="B18" s="134" t="str">
        <f>ORÇAMENTO!$B18</f>
        <v>1.2.1.</v>
      </c>
      <c r="C18" s="99" t="str">
        <f>ORÇAMENTO!$E18</f>
        <v>BARRACÃO DE MADEIRA/ALMOXARIFADO</v>
      </c>
      <c r="D18" s="30" t="str">
        <f>ORÇAMENTO!$F18</f>
        <v>M2</v>
      </c>
      <c r="E18" s="135">
        <f>ORÇAMENTO!$G18</f>
        <v>12</v>
      </c>
      <c r="F18" s="136" t="s">
        <v>341</v>
      </c>
    </row>
    <row r="19" spans="1:6" s="54" customFormat="1" x14ac:dyDescent="0.25">
      <c r="A19" s="133" t="str">
        <f>ORÇAMENTO!A19</f>
        <v>Nível 2</v>
      </c>
      <c r="B19" s="134" t="str">
        <f>ORÇAMENTO!$B19</f>
        <v>1.3.</v>
      </c>
      <c r="C19" s="99" t="str">
        <f>ORÇAMENTO!$E19</f>
        <v>ADMINISTRAÇÃO LOCAL DE OBRAS</v>
      </c>
      <c r="D19" s="30"/>
      <c r="E19" s="135"/>
      <c r="F19" s="136"/>
    </row>
    <row r="20" spans="1:6" s="54" customFormat="1" x14ac:dyDescent="0.25">
      <c r="A20" s="133" t="str">
        <f>ORÇAMENTO!A20</f>
        <v>Serviço</v>
      </c>
      <c r="B20" s="134" t="str">
        <f>ORÇAMENTO!$B20</f>
        <v>1.3.1.</v>
      </c>
      <c r="C20" s="99" t="str">
        <f>ORÇAMENTO!$E20</f>
        <v>ENGENHEIRO CIVIL DE OBRA JUNIOR (HORISTA)</v>
      </c>
      <c r="D20" s="30" t="str">
        <f>ORÇAMENTO!$F20</f>
        <v>H</v>
      </c>
      <c r="E20" s="135">
        <f>ORÇAMENTO!$G20</f>
        <v>16</v>
      </c>
      <c r="F20" s="136" t="s">
        <v>342</v>
      </c>
    </row>
    <row r="21" spans="1:6" s="54" customFormat="1" x14ac:dyDescent="0.25">
      <c r="A21" s="133" t="str">
        <f>ORÇAMENTO!A21</f>
        <v>Serviço</v>
      </c>
      <c r="B21" s="134" t="str">
        <f>ORÇAMENTO!$B21</f>
        <v>1.3.2.</v>
      </c>
      <c r="C21" s="99" t="str">
        <f>ORÇAMENTO!$E21</f>
        <v>MESTRE DE OBRAS COM ENCARGOS COMPLEMENTARES</v>
      </c>
      <c r="D21" s="30" t="str">
        <f>ORÇAMENTO!$F21</f>
        <v>MES</v>
      </c>
      <c r="E21" s="135">
        <f>ORÇAMENTO!$G21</f>
        <v>2</v>
      </c>
      <c r="F21" s="136" t="s">
        <v>343</v>
      </c>
    </row>
    <row r="22" spans="1:6" s="54" customFormat="1" x14ac:dyDescent="0.25">
      <c r="A22" s="133" t="str">
        <f>ORÇAMENTO!A22</f>
        <v>Serviço</v>
      </c>
      <c r="B22" s="134" t="str">
        <f>ORÇAMENTO!$B22</f>
        <v>1.3.3.</v>
      </c>
      <c r="C22" s="99" t="str">
        <f>ORÇAMENTO!$E22</f>
        <v>EXEECUÇÃO DE PROJETOS COMPLEMENTÁRES</v>
      </c>
      <c r="D22" s="30" t="str">
        <f>ORÇAMENTO!$F22</f>
        <v>M3</v>
      </c>
      <c r="E22" s="135">
        <f>ORÇAMENTO!$G22</f>
        <v>192.67</v>
      </c>
      <c r="F22" s="136" t="s">
        <v>344</v>
      </c>
    </row>
    <row r="23" spans="1:6" s="54" customFormat="1" x14ac:dyDescent="0.25">
      <c r="A23" s="133" t="str">
        <f>ORÇAMENTO!A23</f>
        <v>Meta</v>
      </c>
      <c r="B23" s="134" t="str">
        <f>ORÇAMENTO!$B23</f>
        <v>2.</v>
      </c>
      <c r="C23" s="99" t="str">
        <f>ORÇAMENTO!$E23</f>
        <v>ESTRUTURA</v>
      </c>
      <c r="D23" s="30"/>
      <c r="E23" s="135"/>
      <c r="F23" s="136"/>
    </row>
    <row r="24" spans="1:6" s="54" customFormat="1" x14ac:dyDescent="0.25">
      <c r="A24" s="133" t="str">
        <f>ORÇAMENTO!A24</f>
        <v>Nível 2</v>
      </c>
      <c r="B24" s="134" t="str">
        <f>ORÇAMENTO!$B24</f>
        <v>2.1.</v>
      </c>
      <c r="C24" s="99" t="str">
        <f>ORÇAMENTO!$E24</f>
        <v>CONCRETO</v>
      </c>
      <c r="D24" s="30"/>
      <c r="E24" s="135"/>
      <c r="F24" s="136"/>
    </row>
    <row r="25" spans="1:6" s="54" customFormat="1" ht="38.25" x14ac:dyDescent="0.25">
      <c r="A25" s="133" t="str">
        <f>ORÇAMENTO!A25</f>
        <v>Serviço</v>
      </c>
      <c r="B25" s="134" t="str">
        <f>ORÇAMENTO!$B25</f>
        <v>2.1.1.</v>
      </c>
      <c r="C25" s="99" t="str">
        <f>ORÇAMENTO!$E25</f>
        <v>ESCAVAÇÃO MANUAL PARA BLOCO DE COROAMENTO OU SAPATA (INCLUINDO ESCAVAÇÃO PARA COLOCAÇÃO DE FÔRMAS). AF_01/2024</v>
      </c>
      <c r="D25" s="30" t="str">
        <f>ORÇAMENTO!$F25</f>
        <v>M3</v>
      </c>
      <c r="E25" s="135">
        <f>ORÇAMENTO!$G25</f>
        <v>13</v>
      </c>
      <c r="F25" s="136" t="s">
        <v>345</v>
      </c>
    </row>
    <row r="26" spans="1:6" s="54" customFormat="1" ht="25.5" x14ac:dyDescent="0.25">
      <c r="A26" s="133" t="str">
        <f>ORÇAMENTO!A26</f>
        <v>Serviço</v>
      </c>
      <c r="B26" s="134" t="str">
        <f>ORÇAMENTO!$B26</f>
        <v>2.1.2.</v>
      </c>
      <c r="C26" s="99" t="str">
        <f>ORÇAMENTO!$E26</f>
        <v>EXECUÇÃO DE SAPATA EM CONCRETO ARMADO FCK-30, INCLUSIVE IMPERMEABILIZAÇÃO COM MASSA ASFÉLTICA</v>
      </c>
      <c r="D26" s="30" t="str">
        <f>ORÇAMENTO!$F26</f>
        <v>M3</v>
      </c>
      <c r="E26" s="135">
        <f>ORÇAMENTO!$G26</f>
        <v>13</v>
      </c>
      <c r="F26" s="136" t="s">
        <v>345</v>
      </c>
    </row>
    <row r="27" spans="1:6" s="54" customFormat="1" ht="38.25" x14ac:dyDescent="0.25">
      <c r="A27" s="133" t="str">
        <f>ORÇAMENTO!A27</f>
        <v>Serviço</v>
      </c>
      <c r="B27" s="134" t="str">
        <f>ORÇAMENTO!$B27</f>
        <v>2.1.3.</v>
      </c>
      <c r="C27" s="99" t="str">
        <f>ORÇAMENTO!$E27</f>
        <v>ESCAVAÇÃO MANUAL PARA VIGA BALDRAME OU SAPATA CORRIDA (INCLUINDO ESCAVAÇÃO PARA COLOCAÇÃO DE FÔRMAS). AF_01/2024</v>
      </c>
      <c r="D27" s="30" t="str">
        <f>ORÇAMENTO!$F27</f>
        <v>M3</v>
      </c>
      <c r="E27" s="135">
        <f>ORÇAMENTO!$G27</f>
        <v>2.25</v>
      </c>
      <c r="F27" s="136" t="s">
        <v>346</v>
      </c>
    </row>
    <row r="28" spans="1:6" s="54" customFormat="1" ht="25.5" x14ac:dyDescent="0.25">
      <c r="A28" s="133" t="str">
        <f>ORÇAMENTO!A28</f>
        <v>Serviço</v>
      </c>
      <c r="B28" s="134" t="str">
        <f>ORÇAMENTO!$B28</f>
        <v>2.1.4.</v>
      </c>
      <c r="C28" s="99" t="str">
        <f>ORÇAMENTO!$E28</f>
        <v>EXECUÇÃO DE VIGA BALDRAME EM CONCRETO ARMADO FCK-30, INCLUSIVE IMPERMEABILIZAÇÃO  COM MASSA ASFÉLTICA</v>
      </c>
      <c r="D28" s="30" t="str">
        <f>ORÇAMENTO!$F28</f>
        <v>M3</v>
      </c>
      <c r="E28" s="135">
        <f>ORÇAMENTO!$G28</f>
        <v>2.25</v>
      </c>
      <c r="F28" s="136" t="s">
        <v>347</v>
      </c>
    </row>
    <row r="29" spans="1:6" s="54" customFormat="1" ht="25.5" x14ac:dyDescent="0.25">
      <c r="A29" s="133" t="str">
        <f>ORÇAMENTO!A29</f>
        <v>Serviço</v>
      </c>
      <c r="B29" s="134" t="str">
        <f>ORÇAMENTO!$B29</f>
        <v>2.1.5.</v>
      </c>
      <c r="C29" s="99" t="str">
        <f>ORÇAMENTO!$E29</f>
        <v>EXECUÇÃO DE PILARES EM CONCRETO ARMADO FCK-25</v>
      </c>
      <c r="D29" s="30" t="str">
        <f>ORÇAMENTO!$F29</f>
        <v>M3</v>
      </c>
      <c r="E29" s="135">
        <f>ORÇAMENTO!$G29</f>
        <v>1.93</v>
      </c>
      <c r="F29" s="136" t="s">
        <v>348</v>
      </c>
    </row>
    <row r="30" spans="1:6" s="54" customFormat="1" ht="25.5" x14ac:dyDescent="0.25">
      <c r="A30" s="133" t="str">
        <f>ORÇAMENTO!A30</f>
        <v>Serviço</v>
      </c>
      <c r="B30" s="134" t="str">
        <f>ORÇAMENTO!$B30</f>
        <v>2.1.6.</v>
      </c>
      <c r="C30" s="99" t="str">
        <f>ORÇAMENTO!$E30</f>
        <v>EXECUÇÃO DE VIGA FCK25 DE CINTAMENTO EM PÉ DIREITO SIMPLES</v>
      </c>
      <c r="D30" s="30" t="str">
        <f>ORÇAMENTO!$F30</f>
        <v>M3</v>
      </c>
      <c r="E30" s="135">
        <f>ORÇAMENTO!$G30</f>
        <v>2.25</v>
      </c>
      <c r="F30" s="136" t="s">
        <v>347</v>
      </c>
    </row>
    <row r="31" spans="1:6" s="54" customFormat="1" x14ac:dyDescent="0.25">
      <c r="A31" s="133" t="str">
        <f>ORÇAMENTO!A31</f>
        <v>Nível 2</v>
      </c>
      <c r="B31" s="134" t="str">
        <f>ORÇAMENTO!$B31</f>
        <v>2.2.</v>
      </c>
      <c r="C31" s="99" t="str">
        <f>ORÇAMENTO!$E31</f>
        <v>COBERTURA</v>
      </c>
      <c r="D31" s="30"/>
      <c r="E31" s="135"/>
      <c r="F31" s="136"/>
    </row>
    <row r="32" spans="1:6" s="54" customFormat="1" ht="25.5" x14ac:dyDescent="0.25">
      <c r="A32" s="133" t="str">
        <f>ORÇAMENTO!A32</f>
        <v>Serviço</v>
      </c>
      <c r="B32" s="134" t="str">
        <f>ORÇAMENTO!$B32</f>
        <v>2.2.1.</v>
      </c>
      <c r="C32" s="99" t="str">
        <f>ORÇAMENTO!$E32</f>
        <v>CONCRETO ARMADO FCK=20MPA C/ FORMA MAD. BRANCA (INCL. LANÇAMENTO EADENSAMENTO)</v>
      </c>
      <c r="D32" s="30" t="str">
        <f>ORÇAMENTO!$F32</f>
        <v>M3</v>
      </c>
      <c r="E32" s="135">
        <f>ORÇAMENTO!$G32</f>
        <v>0.76</v>
      </c>
      <c r="F32" s="136" t="s">
        <v>349</v>
      </c>
    </row>
    <row r="33" spans="1:6" s="54" customFormat="1" ht="25.5" x14ac:dyDescent="0.25">
      <c r="A33" s="133" t="str">
        <f>ORÇAMENTO!A33</f>
        <v>Serviço</v>
      </c>
      <c r="B33" s="134" t="str">
        <f>ORÇAMENTO!$B33</f>
        <v>2.2.2.</v>
      </c>
      <c r="C33" s="99" t="str">
        <f>ORÇAMENTO!$E33</f>
        <v>PILAR EM MAD.DE LEI TIPO SANDUÍCHE(INCL.CHUMB/BL.CONCR.CICLÓPICO)</v>
      </c>
      <c r="D33" s="30" t="str">
        <f>ORÇAMENTO!$F33</f>
        <v>UN</v>
      </c>
      <c r="E33" s="135">
        <f>ORÇAMENTO!$G33</f>
        <v>14</v>
      </c>
      <c r="F33" s="136" t="s">
        <v>350</v>
      </c>
    </row>
    <row r="34" spans="1:6" s="54" customFormat="1" ht="51" x14ac:dyDescent="0.25">
      <c r="A34" s="133" t="str">
        <f>ORÇAMENTO!A34</f>
        <v>Serviço</v>
      </c>
      <c r="B34" s="134" t="str">
        <f>ORÇAMENTO!$B34</f>
        <v>2.2.3.</v>
      </c>
      <c r="C34" s="99" t="str">
        <f>ORÇAMENTO!$E34</f>
        <v>TRAMA DE MADEIRA COMPOSTA POR RIPAS, CAIBROS E TERÇAS PARA TELHADOS DE ATÉ 2 ÁGUAS PARA TELHA DE ENCAIXE DE CERÂMICA OU DE CONCRETO, INCLUSO TRANSPORTE VERTICAL. AF_07/2019</v>
      </c>
      <c r="D34" s="30" t="str">
        <f>ORÇAMENTO!$F34</f>
        <v>M2</v>
      </c>
      <c r="E34" s="135">
        <f>ORÇAMENTO!$G34</f>
        <v>192.67</v>
      </c>
      <c r="F34" s="136" t="s">
        <v>351</v>
      </c>
    </row>
    <row r="35" spans="1:6" s="54" customFormat="1" ht="25.5" x14ac:dyDescent="0.25">
      <c r="A35" s="133" t="str">
        <f>ORÇAMENTO!A35</f>
        <v>Serviço</v>
      </c>
      <c r="B35" s="134" t="str">
        <f>ORÇAMENTO!$B35</f>
        <v>2.2.4.</v>
      </c>
      <c r="C35" s="99" t="str">
        <f>ORÇAMENTO!$E35</f>
        <v>TELHAMENTO COM TELHA CERÂMICA DE ENCAIXE, TIPO FRANCESA, COM ATÉ 2 ÁGUAS, INCLUSO TRANSPORTE VERTICAL. AF_07/2019</v>
      </c>
      <c r="D35" s="30" t="str">
        <f>ORÇAMENTO!$F35</f>
        <v>M2</v>
      </c>
      <c r="E35" s="135">
        <f>ORÇAMENTO!$G35</f>
        <v>192.67</v>
      </c>
      <c r="F35" s="136" t="s">
        <v>351</v>
      </c>
    </row>
    <row r="36" spans="1:6" s="54" customFormat="1" ht="38.25" x14ac:dyDescent="0.25">
      <c r="A36" s="133" t="str">
        <f>ORÇAMENTO!A36</f>
        <v>Serviço</v>
      </c>
      <c r="B36" s="134" t="str">
        <f>ORÇAMENTO!$B36</f>
        <v>2.2.5.</v>
      </c>
      <c r="C36" s="99" t="str">
        <f>ORÇAMENTO!$E36</f>
        <v>CUMEEIRA PARA TELHA CERÂMICA EMBOÇADA COM ARGAMASSA TRAÇO 1:2:9 (CIMENTO, CAL E AREIA) PARA TELHADOS COM ATÉ 2 ÁGUAS, INCLUSO TRANSPORTE VERTICAL. AF_07/2019</v>
      </c>
      <c r="D36" s="30" t="str">
        <f>ORÇAMENTO!$F36</f>
        <v>M</v>
      </c>
      <c r="E36" s="135">
        <f>ORÇAMENTO!$G36</f>
        <v>17.05</v>
      </c>
      <c r="F36" s="136" t="s">
        <v>352</v>
      </c>
    </row>
    <row r="37" spans="1:6" s="54" customFormat="1" x14ac:dyDescent="0.25">
      <c r="A37" s="133" t="str">
        <f>ORÇAMENTO!A37</f>
        <v>Meta</v>
      </c>
      <c r="B37" s="134" t="str">
        <f>ORÇAMENTO!$B37</f>
        <v>3.</v>
      </c>
      <c r="C37" s="99" t="str">
        <f>ORÇAMENTO!$E37</f>
        <v>VEDAÇÃO</v>
      </c>
      <c r="D37" s="30"/>
      <c r="E37" s="135"/>
      <c r="F37" s="136"/>
    </row>
    <row r="38" spans="1:6" s="54" customFormat="1" x14ac:dyDescent="0.25">
      <c r="A38" s="133" t="str">
        <f>ORÇAMENTO!A38</f>
        <v>Nível 2</v>
      </c>
      <c r="B38" s="134" t="str">
        <f>ORÇAMENTO!$B38</f>
        <v>3.1.</v>
      </c>
      <c r="C38" s="99" t="str">
        <f>ORÇAMENTO!$E38</f>
        <v>PAREDES</v>
      </c>
      <c r="D38" s="30"/>
      <c r="E38" s="135"/>
      <c r="F38" s="136"/>
    </row>
    <row r="39" spans="1:6" s="54" customFormat="1" ht="38.25" x14ac:dyDescent="0.25">
      <c r="A39" s="133" t="str">
        <f>ORÇAMENTO!A39</f>
        <v>Serviço</v>
      </c>
      <c r="B39" s="134" t="str">
        <f>ORÇAMENTO!$B39</f>
        <v>3.1.1.</v>
      </c>
      <c r="C39" s="99" t="str">
        <f>ORÇAMENTO!$E39</f>
        <v>ALVENARIA DE VEDAÇÃO DE BLOCOS CERÂMICOS FURADOS NA HORIZONTAL DE 9X14X19 CM (ESPESSURA 9 CM) E ARGAMASSA DE ASSENTAMENTO COM PREPARO MANUAL. AF_12/2021</v>
      </c>
      <c r="D39" s="30" t="str">
        <f>ORÇAMENTO!$F39</f>
        <v>M2</v>
      </c>
      <c r="E39" s="135">
        <f>ORÇAMENTO!$G39</f>
        <v>165</v>
      </c>
      <c r="F39" s="136" t="s">
        <v>353</v>
      </c>
    </row>
    <row r="40" spans="1:6" s="54" customFormat="1" ht="25.5" x14ac:dyDescent="0.25">
      <c r="A40" s="133" t="str">
        <f>ORÇAMENTO!A40</f>
        <v>Serviço</v>
      </c>
      <c r="B40" s="134" t="str">
        <f>ORÇAMENTO!$B40</f>
        <v>3.1.2.</v>
      </c>
      <c r="C40" s="99" t="str">
        <f>ORÇAMENTO!$E40</f>
        <v>VERGA MOLDADA IN LOCO EM CONCRETO, ESPESSURA DE *10* CM. AF_03/2024</v>
      </c>
      <c r="D40" s="30" t="str">
        <f>ORÇAMENTO!$F40</f>
        <v>M</v>
      </c>
      <c r="E40" s="135">
        <f>ORÇAMENTO!$G40</f>
        <v>21.6</v>
      </c>
      <c r="F40" s="136" t="s">
        <v>354</v>
      </c>
    </row>
    <row r="41" spans="1:6" s="54" customFormat="1" ht="25.5" x14ac:dyDescent="0.25">
      <c r="A41" s="133" t="str">
        <f>ORÇAMENTO!A41</f>
        <v>Serviço</v>
      </c>
      <c r="B41" s="134" t="str">
        <f>ORÇAMENTO!$B41</f>
        <v>3.1.3.</v>
      </c>
      <c r="C41" s="99" t="str">
        <f>ORÇAMENTO!$E41</f>
        <v>CONTRAVERGA MOLDADA IN LOCO COM UTILIZAÇÃO DE BLOCOS CANALETA, ESPESSURA DE *10* CM. AF_03/2024</v>
      </c>
      <c r="D41" s="30" t="str">
        <f>ORÇAMENTO!$F41</f>
        <v>M</v>
      </c>
      <c r="E41" s="135">
        <f>ORÇAMENTO!$G41</f>
        <v>20</v>
      </c>
      <c r="F41" s="136" t="s">
        <v>355</v>
      </c>
    </row>
    <row r="42" spans="1:6" s="54" customFormat="1" ht="51" x14ac:dyDescent="0.25">
      <c r="A42" s="133" t="str">
        <f>ORÇAMENTO!A42</f>
        <v>Serviço</v>
      </c>
      <c r="B42" s="134" t="str">
        <f>ORÇAMENTO!$B42</f>
        <v>3.1.4.</v>
      </c>
      <c r="C42" s="99" t="str">
        <f>ORÇAMENTO!$E42</f>
        <v>ARGAMASSA TRAÇO 1:5 (EM VOLUME DE CIMENTO E AREIA GROSSA ÚMIDA) PARA CHAPISCO CONVENCIONAL, PREPARO MANUAL. AF_08/2019</v>
      </c>
      <c r="D42" s="30" t="str">
        <f>ORÇAMENTO!$F42</f>
        <v>M3</v>
      </c>
      <c r="E42" s="135">
        <f>ORÇAMENTO!$G42</f>
        <v>1.65</v>
      </c>
      <c r="F42" s="136" t="s">
        <v>356</v>
      </c>
    </row>
    <row r="43" spans="1:6" s="54" customFormat="1" ht="38.25" x14ac:dyDescent="0.25">
      <c r="A43" s="133" t="str">
        <f>ORÇAMENTO!A43</f>
        <v>Serviço</v>
      </c>
      <c r="B43" s="134" t="str">
        <f>ORÇAMENTO!$B43</f>
        <v>3.1.5.</v>
      </c>
      <c r="C43" s="99" t="str">
        <f>ORÇAMENTO!$E43</f>
        <v>ARGAMASSA TRAÇO 1:1:6 (EM VOLUME DE CIMENTO, CAL E AREIA MÉDIA ÚMIDA) PARA EMBOÇO/MASSA ÚNICA/ASSENTAMENTO DE ALVENARIA DE VEDAÇÃO, PREPARO MANUAL. AF_08/2019</v>
      </c>
      <c r="D43" s="30" t="str">
        <f>ORÇAMENTO!$F43</f>
        <v>M3</v>
      </c>
      <c r="E43" s="135">
        <f>ORÇAMENTO!$G43</f>
        <v>3.3</v>
      </c>
      <c r="F43" s="136" t="s">
        <v>357</v>
      </c>
    </row>
    <row r="44" spans="1:6" s="54" customFormat="1" x14ac:dyDescent="0.25">
      <c r="A44" s="133" t="str">
        <f>ORÇAMENTO!A44</f>
        <v>Nível 2</v>
      </c>
      <c r="B44" s="134" t="str">
        <f>ORÇAMENTO!$B44</f>
        <v>3.2.</v>
      </c>
      <c r="C44" s="99" t="str">
        <f>ORÇAMENTO!$E44</f>
        <v>PISO</v>
      </c>
      <c r="D44" s="30"/>
      <c r="E44" s="135"/>
      <c r="F44" s="136"/>
    </row>
    <row r="45" spans="1:6" s="54" customFormat="1" ht="38.25" x14ac:dyDescent="0.25">
      <c r="A45" s="133" t="str">
        <f>ORÇAMENTO!A45</f>
        <v>Serviço</v>
      </c>
      <c r="B45" s="134" t="str">
        <f>ORÇAMENTO!$B45</f>
        <v>3.2.1.</v>
      </c>
      <c r="C45" s="99" t="str">
        <f>ORÇAMENTO!$E45</f>
        <v>COMPACTAÇÃO MECÂNICA DE SOLO PARA EXECUÇÃO DE RADIER, PISO DE CONCRETO OU LAJE SOBRE SOLO, COM COMPACTADOR DE SOLOS A PERCUSSÃO. AF_09/2021</v>
      </c>
      <c r="D45" s="30" t="str">
        <f>ORÇAMENTO!$F45</f>
        <v>M2</v>
      </c>
      <c r="E45" s="135">
        <f>ORÇAMENTO!$G45</f>
        <v>166.5</v>
      </c>
      <c r="F45" s="136" t="s">
        <v>358</v>
      </c>
    </row>
    <row r="46" spans="1:6" s="54" customFormat="1" ht="25.5" x14ac:dyDescent="0.25">
      <c r="A46" s="133" t="str">
        <f>ORÇAMENTO!A46</f>
        <v>Serviço</v>
      </c>
      <c r="B46" s="134" t="str">
        <f>ORÇAMENTO!$B46</f>
        <v>3.2.2.</v>
      </c>
      <c r="C46" s="99" t="str">
        <f>ORÇAMENTO!$E46</f>
        <v>ARGAMASSA TRAÇO 1:4 (EM VOLUME DE CIMENTO E AREIA MÉDIA ÚMIDA) PARA CONTRAPISO, PREPARO MANUAL. AF_08/2019</v>
      </c>
      <c r="D46" s="30" t="str">
        <f>ORÇAMENTO!$F46</f>
        <v>M3</v>
      </c>
      <c r="E46" s="135">
        <f>ORÇAMENTO!$G46</f>
        <v>9.6</v>
      </c>
      <c r="F46" s="136" t="s">
        <v>359</v>
      </c>
    </row>
    <row r="47" spans="1:6" s="54" customFormat="1" ht="38.25" x14ac:dyDescent="0.25">
      <c r="A47" s="133" t="str">
        <f>ORÇAMENTO!A47</f>
        <v>Serviço</v>
      </c>
      <c r="B47" s="134" t="str">
        <f>ORÇAMENTO!$B47</f>
        <v>3.2.3.</v>
      </c>
      <c r="C47" s="99" t="str">
        <f>ORÇAMENTO!$E47</f>
        <v>EXECUÇÃO DE PASSEIO (CALÇADA) OU PISO DE CONCRETO COM CONCRETO MOLDADO IN LOCO, FEITO EM OBRA, ACABAMENTO CONVENCIONAL, NÃO ARMADO. AF_08/2022</v>
      </c>
      <c r="D47" s="30" t="str">
        <f>ORÇAMENTO!$F47</f>
        <v>M3</v>
      </c>
      <c r="E47" s="135">
        <f>ORÇAMENTO!$G47</f>
        <v>7.05</v>
      </c>
      <c r="F47" s="136" t="s">
        <v>360</v>
      </c>
    </row>
    <row r="48" spans="1:6" s="54" customFormat="1" x14ac:dyDescent="0.25">
      <c r="A48" s="133" t="str">
        <f>ORÇAMENTO!A48</f>
        <v>Meta</v>
      </c>
      <c r="B48" s="134" t="str">
        <f>ORÇAMENTO!$B48</f>
        <v>4.</v>
      </c>
      <c r="C48" s="99" t="str">
        <f>ORÇAMENTO!$E48</f>
        <v>ACABAMENTOS</v>
      </c>
      <c r="D48" s="30"/>
      <c r="E48" s="135"/>
      <c r="F48" s="136"/>
    </row>
    <row r="49" spans="1:6" s="54" customFormat="1" x14ac:dyDescent="0.25">
      <c r="A49" s="133" t="str">
        <f>ORÇAMENTO!A49</f>
        <v>Nível 2</v>
      </c>
      <c r="B49" s="134" t="str">
        <f>ORÇAMENTO!$B49</f>
        <v>4.1.</v>
      </c>
      <c r="C49" s="99" t="str">
        <f>ORÇAMENTO!$E49</f>
        <v>PAREDES</v>
      </c>
      <c r="D49" s="30"/>
      <c r="E49" s="135"/>
      <c r="F49" s="136"/>
    </row>
    <row r="50" spans="1:6" s="54" customFormat="1" ht="25.5" x14ac:dyDescent="0.25">
      <c r="A50" s="133" t="str">
        <f>ORÇAMENTO!A50</f>
        <v>Serviço</v>
      </c>
      <c r="B50" s="134" t="str">
        <f>ORÇAMENTO!$B50</f>
        <v>4.1.1.</v>
      </c>
      <c r="C50" s="99" t="str">
        <f>ORÇAMENTO!$E50</f>
        <v>FUNDO SELADOR ACRÍLICO, APLICAÇÃO MANUAL EM PAREDE, UMA DEMÃO. AF_04/2023</v>
      </c>
      <c r="D50" s="30" t="str">
        <f>ORÇAMENTO!$F50</f>
        <v>M2</v>
      </c>
      <c r="E50" s="135">
        <f>ORÇAMENTO!$G50</f>
        <v>330</v>
      </c>
      <c r="F50" s="136" t="s">
        <v>361</v>
      </c>
    </row>
    <row r="51" spans="1:6" s="54" customFormat="1" ht="25.5" x14ac:dyDescent="0.25">
      <c r="A51" s="133" t="str">
        <f>ORÇAMENTO!A51</f>
        <v>Serviço</v>
      </c>
      <c r="B51" s="134" t="str">
        <f>ORÇAMENTO!$B51</f>
        <v>4.1.2.</v>
      </c>
      <c r="C51" s="99" t="str">
        <f>ORÇAMENTO!$E51</f>
        <v>EMASSAMENTO COM MASSA LÁTEX, APLICAÇÃO EM PAREDE, DUAS DEMÃOS, LIXAMENTO MANUAL. AF_04/2023</v>
      </c>
      <c r="D51" s="30" t="str">
        <f>ORÇAMENTO!$F51</f>
        <v>M2</v>
      </c>
      <c r="E51" s="135">
        <f>ORÇAMENTO!$G51</f>
        <v>330</v>
      </c>
      <c r="F51" s="136" t="s">
        <v>362</v>
      </c>
    </row>
    <row r="52" spans="1:6" s="54" customFormat="1" ht="25.5" x14ac:dyDescent="0.25">
      <c r="A52" s="133" t="str">
        <f>ORÇAMENTO!A52</f>
        <v>Serviço</v>
      </c>
      <c r="B52" s="134" t="str">
        <f>ORÇAMENTO!$B52</f>
        <v>4.1.3.</v>
      </c>
      <c r="C52" s="99" t="str">
        <f>ORÇAMENTO!$E52</f>
        <v>PINTURA LÁTEX ACRÍLICA STANDARD, APLICAÇÃO MANUAL EM PAREDES, DUAS DEMÃOS. AF_04/2023</v>
      </c>
      <c r="D52" s="30" t="str">
        <f>ORÇAMENTO!$F52</f>
        <v>M2</v>
      </c>
      <c r="E52" s="135">
        <f>ORÇAMENTO!$G52</f>
        <v>330</v>
      </c>
      <c r="F52" s="136" t="s">
        <v>362</v>
      </c>
    </row>
    <row r="53" spans="1:6" s="54" customFormat="1" x14ac:dyDescent="0.25">
      <c r="A53" s="133" t="str">
        <f>ORÇAMENTO!A53</f>
        <v>Nível 2</v>
      </c>
      <c r="B53" s="134" t="str">
        <f>ORÇAMENTO!$B53</f>
        <v>4.2.</v>
      </c>
      <c r="C53" s="99" t="str">
        <f>ORÇAMENTO!$E53</f>
        <v>PISO</v>
      </c>
      <c r="D53" s="30"/>
      <c r="E53" s="135"/>
      <c r="F53" s="136"/>
    </row>
    <row r="54" spans="1:6" s="54" customFormat="1" x14ac:dyDescent="0.25">
      <c r="A54" s="133" t="str">
        <f>ORÇAMENTO!A54</f>
        <v>Serviço</v>
      </c>
      <c r="B54" s="134" t="str">
        <f>ORÇAMENTO!$B54</f>
        <v>4.2.1.</v>
      </c>
      <c r="C54" s="99" t="str">
        <f>ORÇAMENTO!$E54</f>
        <v>REVESTIMENTO CERÂMICO PADRÃO MÉDIO - INCL. REJUNTAMENTO</v>
      </c>
      <c r="D54" s="30" t="str">
        <f>ORÇAMENTO!$F54</f>
        <v>M2</v>
      </c>
      <c r="E54" s="135">
        <f>ORÇAMENTO!$G54</f>
        <v>96</v>
      </c>
      <c r="F54" s="136" t="s">
        <v>363</v>
      </c>
    </row>
    <row r="55" spans="1:6" s="54" customFormat="1" x14ac:dyDescent="0.25">
      <c r="A55" s="133" t="str">
        <f>ORÇAMENTO!A55</f>
        <v>Serviço</v>
      </c>
      <c r="B55" s="134" t="str">
        <f>ORÇAMENTO!$B55</f>
        <v>4.2.2.</v>
      </c>
      <c r="C55" s="99" t="str">
        <f>ORÇAMENTO!$E55</f>
        <v>RODAPE CERAMICO H=8CM</v>
      </c>
      <c r="D55" s="30" t="str">
        <f>ORÇAMENTO!$F55</f>
        <v>M</v>
      </c>
      <c r="E55" s="135">
        <f>ORÇAMENTO!$G55</f>
        <v>56</v>
      </c>
      <c r="F55" s="136" t="s">
        <v>364</v>
      </c>
    </row>
    <row r="56" spans="1:6" s="54" customFormat="1" ht="25.5" x14ac:dyDescent="0.25">
      <c r="A56" s="133" t="str">
        <f>ORÇAMENTO!A56</f>
        <v>Serviço</v>
      </c>
      <c r="B56" s="134" t="str">
        <f>ORÇAMENTO!$B56</f>
        <v>4.2.3.</v>
      </c>
      <c r="C56" s="99" t="str">
        <f>ORÇAMENTO!$E56</f>
        <v>ACABAMENTO POLIDO PISO DE CONCRETO</v>
      </c>
      <c r="D56" s="30" t="str">
        <f>ORÇAMENTO!$F56</f>
        <v>M2</v>
      </c>
      <c r="E56" s="135">
        <f>ORÇAMENTO!$G56</f>
        <v>65.5</v>
      </c>
      <c r="F56" s="136" t="s">
        <v>365</v>
      </c>
    </row>
    <row r="57" spans="1:6" s="54" customFormat="1" x14ac:dyDescent="0.25">
      <c r="A57" s="133" t="str">
        <f>ORÇAMENTO!A57</f>
        <v>Nível 2</v>
      </c>
      <c r="B57" s="134" t="str">
        <f>ORÇAMENTO!$B57</f>
        <v>4.3.</v>
      </c>
      <c r="C57" s="99" t="str">
        <f>ORÇAMENTO!$E57</f>
        <v>TETO</v>
      </c>
      <c r="D57" s="30"/>
      <c r="E57" s="135"/>
      <c r="F57" s="136"/>
    </row>
    <row r="58" spans="1:6" s="54" customFormat="1" x14ac:dyDescent="0.25">
      <c r="A58" s="133" t="str">
        <f>ORÇAMENTO!A58</f>
        <v>Serviço</v>
      </c>
      <c r="B58" s="134" t="str">
        <f>ORÇAMENTO!$B58</f>
        <v>4.3.1.</v>
      </c>
      <c r="C58" s="99" t="str">
        <f>ORÇAMENTO!$E58</f>
        <v>FORRO EM LAMBRI DE PVC</v>
      </c>
      <c r="D58" s="30" t="str">
        <f>ORÇAMENTO!$F58</f>
        <v>M2</v>
      </c>
      <c r="E58" s="135">
        <f>ORÇAMENTO!$G58</f>
        <v>96</v>
      </c>
      <c r="F58" s="136" t="s">
        <v>366</v>
      </c>
    </row>
    <row r="59" spans="1:6" s="54" customFormat="1" x14ac:dyDescent="0.25">
      <c r="A59" s="133" t="str">
        <f>ORÇAMENTO!A59</f>
        <v>Meta</v>
      </c>
      <c r="B59" s="134" t="str">
        <f>ORÇAMENTO!$B59</f>
        <v>5.</v>
      </c>
      <c r="C59" s="99" t="str">
        <f>ORÇAMENTO!$E59</f>
        <v>ESQUADRIAS</v>
      </c>
      <c r="D59" s="30"/>
      <c r="E59" s="135"/>
      <c r="F59" s="136"/>
    </row>
    <row r="60" spans="1:6" s="54" customFormat="1" x14ac:dyDescent="0.25">
      <c r="A60" s="133" t="str">
        <f>ORÇAMENTO!A60</f>
        <v>Nível 2</v>
      </c>
      <c r="B60" s="134" t="str">
        <f>ORÇAMENTO!$B60</f>
        <v>5.1.</v>
      </c>
      <c r="C60" s="99" t="str">
        <f>ORÇAMENTO!$E60</f>
        <v>PORTAS</v>
      </c>
      <c r="D60" s="30"/>
      <c r="E60" s="135"/>
      <c r="F60" s="136"/>
    </row>
    <row r="61" spans="1:6" s="54" customFormat="1" ht="63.75" x14ac:dyDescent="0.25">
      <c r="A61" s="133" t="str">
        <f>ORÇAMENTO!A61</f>
        <v>Serviço</v>
      </c>
      <c r="B61" s="134" t="str">
        <f>ORÇAMENTO!$B61</f>
        <v>5.1.1.</v>
      </c>
      <c r="C61" s="99" t="str">
        <f>ORÇAMENTO!$E61</f>
        <v>KIT DE PORTA DE MADEIRA PARA PINTURA, SEMI-OCA (LEVE OU MÉDIA), PADRÃO POPULAR, 80X210CM, ESPESSURA DE 3,5CM, ITENS INCLUSOS: DOBRADIÇAS, MONTAGEM E INSTALAÇÃO DO BATENTE, FECHADURA COM EXECUÇÃO DO FURO - FORNECIMENTO E INSTALAÇÃO. AF_12/2019</v>
      </c>
      <c r="D61" s="30" t="str">
        <f>ORÇAMENTO!$F61</f>
        <v>UN</v>
      </c>
      <c r="E61" s="135">
        <f>ORÇAMENTO!$G61</f>
        <v>2</v>
      </c>
      <c r="F61" s="136" t="s">
        <v>367</v>
      </c>
    </row>
    <row r="62" spans="1:6" s="54" customFormat="1" ht="25.5" x14ac:dyDescent="0.25">
      <c r="A62" s="133" t="str">
        <f>ORÇAMENTO!A62</f>
        <v>Serviço</v>
      </c>
      <c r="B62" s="134" t="str">
        <f>ORÇAMENTO!$B62</f>
        <v>5.1.2.</v>
      </c>
      <c r="C62" s="99" t="str">
        <f>ORÇAMENTO!$E62</f>
        <v>GRADE DE FERRO EM METALOM  (INCL. PINT.ANTI-CORROSIVA)</v>
      </c>
      <c r="D62" s="30" t="str">
        <f>ORÇAMENTO!$F62</f>
        <v>M2</v>
      </c>
      <c r="E62" s="135">
        <f>ORÇAMENTO!$G62</f>
        <v>3.36</v>
      </c>
      <c r="F62" s="136" t="s">
        <v>368</v>
      </c>
    </row>
    <row r="63" spans="1:6" s="54" customFormat="1" x14ac:dyDescent="0.25">
      <c r="A63" s="133" t="str">
        <f>ORÇAMENTO!A63</f>
        <v>Nível 2</v>
      </c>
      <c r="B63" s="134" t="str">
        <f>ORÇAMENTO!$B63</f>
        <v>5.2.</v>
      </c>
      <c r="C63" s="99" t="str">
        <f>ORÇAMENTO!$E63</f>
        <v>JANELAS</v>
      </c>
      <c r="D63" s="30"/>
      <c r="E63" s="135"/>
      <c r="F63" s="136"/>
    </row>
    <row r="64" spans="1:6" s="54" customFormat="1" ht="76.5" x14ac:dyDescent="0.25">
      <c r="A64" s="133" t="str">
        <f>ORÇAMENTO!A64</f>
        <v>Serviço</v>
      </c>
      <c r="B64" s="134" t="str">
        <f>ORÇAMENTO!$B64</f>
        <v>5.2.1.</v>
      </c>
      <c r="C64" s="99" t="str">
        <f>ORÇAMENTO!$E64</f>
        <v>JANELA DE ALUMÍNIO DE CORRER COM 2 FOLHAS PARA VIDROS (VIDROS INCLUSOS), BATENTE/ REQUADRO 6 A 14 CM, ACABAMENTO COM ACETATO OU BRILHANTE, FIXAÇÃO COM PARAFUSO, SEM GUARNIÇÃO/ ALIZAR, DIMENSÕES 100X120 CM, VEDAÇÃO COM SILICONE, EXCLUSIVE CONTRAMARCO - FORNECIMENTO E INSTALAÇÃO. AF_11/2024</v>
      </c>
      <c r="D64" s="30" t="str">
        <f>ORÇAMENTO!$F64</f>
        <v>M2</v>
      </c>
      <c r="E64" s="135">
        <f>ORÇAMENTO!$G64</f>
        <v>12</v>
      </c>
      <c r="F64" s="136" t="s">
        <v>369</v>
      </c>
    </row>
    <row r="65" spans="1:6" s="54" customFormat="1" x14ac:dyDescent="0.25">
      <c r="A65" s="133" t="str">
        <f>ORÇAMENTO!A65</f>
        <v>Serviço</v>
      </c>
      <c r="B65" s="134" t="str">
        <f>ORÇAMENTO!$B65</f>
        <v>5.2.2.</v>
      </c>
      <c r="C65" s="99" t="str">
        <f>ORÇAMENTO!$E65</f>
        <v>GRADE DE FERRO EM METALOM  (INCL. PINT.ANTI-CORROSIVA)</v>
      </c>
      <c r="D65" s="30" t="str">
        <f>ORÇAMENTO!$F65</f>
        <v>M2</v>
      </c>
      <c r="E65" s="135">
        <f>ORÇAMENTO!$G65</f>
        <v>12</v>
      </c>
      <c r="F65" s="136" t="s">
        <v>370</v>
      </c>
    </row>
    <row r="66" spans="1:6" s="54" customFormat="1" x14ac:dyDescent="0.25">
      <c r="A66" s="133" t="str">
        <f>ORÇAMENTO!A66</f>
        <v>Meta</v>
      </c>
      <c r="B66" s="134" t="str">
        <f>ORÇAMENTO!$B66</f>
        <v>6.</v>
      </c>
      <c r="C66" s="99" t="str">
        <f>ORÇAMENTO!$E66</f>
        <v>SISTEMAS</v>
      </c>
      <c r="D66" s="30"/>
      <c r="E66" s="135"/>
      <c r="F66" s="136"/>
    </row>
    <row r="67" spans="1:6" s="54" customFormat="1" x14ac:dyDescent="0.25">
      <c r="A67" s="133" t="str">
        <f>ORÇAMENTO!A67</f>
        <v>Nível 2</v>
      </c>
      <c r="B67" s="134" t="str">
        <f>ORÇAMENTO!$B67</f>
        <v>6.1.</v>
      </c>
      <c r="C67" s="99" t="str">
        <f>ORÇAMENTO!$E67</f>
        <v>ELETRICA</v>
      </c>
      <c r="D67" s="30"/>
      <c r="E67" s="135"/>
      <c r="F67" s="136"/>
    </row>
    <row r="68" spans="1:6" s="54" customFormat="1" ht="25.5" x14ac:dyDescent="0.25">
      <c r="A68" s="133" t="str">
        <f>ORÇAMENTO!A68</f>
        <v>Serviço</v>
      </c>
      <c r="B68" s="134" t="str">
        <f>ORÇAMENTO!$B68</f>
        <v>6.1.1.</v>
      </c>
      <c r="C68" s="99" t="str">
        <f>ORÇAMENTO!$E68</f>
        <v>PONTO ELETRICO ESTABILIZADO (INCL. ELETR.,CX.,FIAÇAO E TOMADA)</v>
      </c>
      <c r="D68" s="30" t="str">
        <f>ORÇAMENTO!$F68</f>
        <v>PT</v>
      </c>
      <c r="E68" s="135">
        <f>ORÇAMENTO!$G68</f>
        <v>18</v>
      </c>
      <c r="F68" s="136" t="s">
        <v>371</v>
      </c>
    </row>
    <row r="69" spans="1:6" s="54" customFormat="1" x14ac:dyDescent="0.25">
      <c r="A69" s="133" t="str">
        <f>ORÇAMENTO!A69</f>
        <v>Serviço</v>
      </c>
      <c r="B69" s="134" t="str">
        <f>ORÇAMENTO!$B69</f>
        <v>6.1.2.</v>
      </c>
      <c r="C69" s="99" t="str">
        <f>ORÇAMENTO!$E69</f>
        <v>PONTO DE LUZ / FORÇA (C/TUBUL., CX. E FIAÇAO) ATE 200W</v>
      </c>
      <c r="D69" s="30" t="str">
        <f>ORÇAMENTO!$F69</f>
        <v>PT</v>
      </c>
      <c r="E69" s="135">
        <f>ORÇAMENTO!$G69</f>
        <v>28</v>
      </c>
      <c r="F69" s="136" t="s">
        <v>371</v>
      </c>
    </row>
    <row r="70" spans="1:6" s="54" customFormat="1" x14ac:dyDescent="0.25">
      <c r="A70" s="133" t="str">
        <f>ORÇAMENTO!A70</f>
        <v>Serviço</v>
      </c>
      <c r="B70" s="134" t="str">
        <f>ORÇAMENTO!$B70</f>
        <v>6.1.3.</v>
      </c>
      <c r="C70" s="99" t="str">
        <f>ORÇAMENTO!$E70</f>
        <v>INTERRUPTOR 1 TECLA SIMPLES (S/FIAÇAO)</v>
      </c>
      <c r="D70" s="30" t="str">
        <f>ORÇAMENTO!$F70</f>
        <v>UN</v>
      </c>
      <c r="E70" s="135">
        <f>ORÇAMENTO!$G70</f>
        <v>2</v>
      </c>
      <c r="F70" s="136" t="s">
        <v>371</v>
      </c>
    </row>
    <row r="71" spans="1:6" s="54" customFormat="1" x14ac:dyDescent="0.25">
      <c r="A71" s="133" t="str">
        <f>ORÇAMENTO!A71</f>
        <v>Serviço</v>
      </c>
      <c r="B71" s="134" t="str">
        <f>ORÇAMENTO!$B71</f>
        <v>6.1.4.</v>
      </c>
      <c r="C71" s="99" t="str">
        <f>ORÇAMENTO!$E71</f>
        <v>LUMINARIA LED REFLETOR RETANGULAR BIVOLT, LUZ BRANCA, 30 W</v>
      </c>
      <c r="D71" s="30" t="str">
        <f>ORÇAMENTO!$F71</f>
        <v>UN</v>
      </c>
      <c r="E71" s="135">
        <f>ORÇAMENTO!$G71</f>
        <v>28</v>
      </c>
      <c r="F71" s="136" t="s">
        <v>371</v>
      </c>
    </row>
    <row r="72" spans="1:6" s="54" customFormat="1" ht="51" x14ac:dyDescent="0.25">
      <c r="A72" s="133" t="str">
        <f>ORÇAMENTO!A72</f>
        <v>Serviço</v>
      </c>
      <c r="B72" s="134" t="str">
        <f>ORÇAMENTO!$B72</f>
        <v>6.1.5.</v>
      </c>
      <c r="C72" s="99" t="str">
        <f>ORÇAMENTO!$E72</f>
        <v>QUADRO DE DISTRIBUIÇÃO DE ENERGIA EM CHAPA DE AÇO GALVANIZADO, DE EMBUTIR, COM BARRAMENTO TRIFÁSICO, PARA 24 DISJUNTORES DIN 100A - FORNECIMENTO E INSTALAÇÃO. AF_10/2020</v>
      </c>
      <c r="D72" s="30" t="str">
        <f>ORÇAMENTO!$F72</f>
        <v>UN</v>
      </c>
      <c r="E72" s="135">
        <f>ORÇAMENTO!$G72</f>
        <v>1</v>
      </c>
      <c r="F72" s="136" t="s">
        <v>371</v>
      </c>
    </row>
    <row r="73" spans="1:6" s="54" customFormat="1" ht="38.25" x14ac:dyDescent="0.25">
      <c r="A73" s="133" t="str">
        <f>ORÇAMENTO!A73</f>
        <v>Serviço</v>
      </c>
      <c r="B73" s="134" t="str">
        <f>ORÇAMENTO!$B73</f>
        <v>6.1.6.</v>
      </c>
      <c r="C73" s="99" t="str">
        <f>ORÇAMENTO!$E73</f>
        <v>ENTRADA DE ENERGIA ELÉTRICA, AÉREA, BIFÁSICA, COM CAIXA DE EMBUTIR, CABO DE 16 MM2 E DISJUNTOR DIN 50A (NÃO INCLUSO O POSTE DE CONCRETO). AF_07/2020_PS</v>
      </c>
      <c r="D73" s="30" t="str">
        <f>ORÇAMENTO!$F73</f>
        <v>UN</v>
      </c>
      <c r="E73" s="135">
        <f>ORÇAMENTO!$G73</f>
        <v>1</v>
      </c>
      <c r="F73" s="136" t="s">
        <v>371</v>
      </c>
    </row>
    <row r="74" spans="1:6" s="54" customFormat="1" x14ac:dyDescent="0.25">
      <c r="A74" s="133" t="str">
        <f>ORÇAMENTO!A74</f>
        <v>Nível 2</v>
      </c>
      <c r="B74" s="134" t="str">
        <f>ORÇAMENTO!$B74</f>
        <v>6.2.</v>
      </c>
      <c r="C74" s="99" t="str">
        <f>ORÇAMENTO!$E74</f>
        <v>CLIMATIZAÇÃO</v>
      </c>
      <c r="D74" s="30"/>
      <c r="E74" s="135"/>
      <c r="F74" s="136"/>
    </row>
    <row r="75" spans="1:6" s="54" customFormat="1" x14ac:dyDescent="0.25">
      <c r="A75" s="133" t="str">
        <f>ORÇAMENTO!A75</f>
        <v>Serviço</v>
      </c>
      <c r="B75" s="134" t="str">
        <f>ORÇAMENTO!$B75</f>
        <v>6.2.1.</v>
      </c>
      <c r="C75" s="99" t="str">
        <f>ORÇAMENTO!$E75</f>
        <v>PONTO P/AR CONDICIONADO(TUBUL.,CJ.AIRSTOP E FIAÇAO)</v>
      </c>
      <c r="D75" s="30" t="str">
        <f>ORÇAMENTO!$F75</f>
        <v>PT</v>
      </c>
      <c r="E75" s="135">
        <f>ORÇAMENTO!$G75</f>
        <v>4</v>
      </c>
      <c r="F75" s="136" t="s">
        <v>371</v>
      </c>
    </row>
    <row r="76" spans="1:6" s="54" customFormat="1" x14ac:dyDescent="0.25">
      <c r="A76" s="133" t="str">
        <f>ORÇAMENTO!A76</f>
        <v>Serviço</v>
      </c>
      <c r="B76" s="134" t="str">
        <f>ORÇAMENTO!$B76</f>
        <v>6.2.2.</v>
      </c>
      <c r="C76" s="99" t="str">
        <f>ORÇAMENTO!$E76</f>
        <v>PONTO DE DRENO P/ SPLIT (10M)</v>
      </c>
      <c r="D76" s="30" t="str">
        <f>ORÇAMENTO!$F76</f>
        <v>PT</v>
      </c>
      <c r="E76" s="135">
        <f>ORÇAMENTO!$G76</f>
        <v>4</v>
      </c>
      <c r="F76" s="136" t="s">
        <v>371</v>
      </c>
    </row>
    <row r="77" spans="1:6" s="54" customFormat="1" x14ac:dyDescent="0.25">
      <c r="A77" s="133" t="str">
        <f>ORÇAMENTO!A77</f>
        <v>Serviço</v>
      </c>
      <c r="B77" s="134" t="str">
        <f>ORÇAMENTO!$B77</f>
        <v>6.2.3.</v>
      </c>
      <c r="C77" s="99" t="str">
        <f>ORÇAMENTO!$E77</f>
        <v>APARELHO AIR-SPLIT - 18.000 BTU'S - INVERTER</v>
      </c>
      <c r="D77" s="30" t="str">
        <f>ORÇAMENTO!$F77</f>
        <v>UN</v>
      </c>
      <c r="E77" s="135">
        <f>ORÇAMENTO!$G77</f>
        <v>4</v>
      </c>
      <c r="F77" s="136" t="s">
        <v>371</v>
      </c>
    </row>
    <row r="78" spans="1:6" s="54" customFormat="1" x14ac:dyDescent="0.25">
      <c r="A78" s="133">
        <f>ORÇAMENTO!A78</f>
        <v>0</v>
      </c>
      <c r="B78" s="134">
        <f>ORÇAMENTO!$B78</f>
        <v>0</v>
      </c>
      <c r="C78" s="99">
        <f>ORÇAMENTO!$E78</f>
        <v>0</v>
      </c>
      <c r="D78" s="30">
        <f>ORÇAMENTO!$F78</f>
        <v>0</v>
      </c>
      <c r="E78" s="135">
        <f>ORÇAMENTO!$G78</f>
        <v>0</v>
      </c>
      <c r="F78" s="136"/>
    </row>
    <row r="79" spans="1:6" ht="5.45" customHeight="1" x14ac:dyDescent="0.2">
      <c r="B79" s="235"/>
      <c r="C79" s="236"/>
      <c r="D79" s="236"/>
      <c r="E79" s="236"/>
      <c r="F79" s="237"/>
    </row>
    <row r="82" spans="2:8" x14ac:dyDescent="0.2">
      <c r="B82" s="225" t="str">
        <f>DADOS!$C$20</f>
        <v>SÃO DOMINGOS DO ARAGUAIA/PA</v>
      </c>
      <c r="C82" s="225"/>
      <c r="E82" s="226"/>
      <c r="F82" s="226"/>
    </row>
    <row r="83" spans="2:8" ht="14.25" x14ac:dyDescent="0.2">
      <c r="B83" s="2" t="s">
        <v>40</v>
      </c>
      <c r="E83" s="3" t="s">
        <v>41</v>
      </c>
      <c r="F83" s="1"/>
      <c r="G83" s="1"/>
      <c r="H83" s="1"/>
    </row>
    <row r="84" spans="2:8" ht="14.25" x14ac:dyDescent="0.2">
      <c r="E84" s="2" t="s">
        <v>33</v>
      </c>
      <c r="F84" s="50" t="str">
        <f>DADOS!$C$17</f>
        <v>CLAUDIO EDUARDO BARBOSA CUNHA</v>
      </c>
      <c r="G84" s="1"/>
      <c r="H84" s="1"/>
    </row>
    <row r="85" spans="2:8" ht="14.25" x14ac:dyDescent="0.2">
      <c r="B85" s="227">
        <f>DADOS!$C$7</f>
        <v>45866</v>
      </c>
      <c r="C85" s="227"/>
      <c r="E85" s="2" t="s">
        <v>34</v>
      </c>
      <c r="F85" s="50">
        <f>DADOS!$C$18</f>
        <v>2618350774</v>
      </c>
      <c r="G85" s="1"/>
      <c r="H85" s="1"/>
    </row>
    <row r="86" spans="2:8" ht="14.25" x14ac:dyDescent="0.2">
      <c r="B86" s="2" t="s">
        <v>42</v>
      </c>
      <c r="E86" s="2" t="s">
        <v>35</v>
      </c>
      <c r="F86" s="50" t="str">
        <f>DADOS!$C$19</f>
        <v>PA20251367252</v>
      </c>
      <c r="G86" s="1"/>
      <c r="H86" s="1"/>
    </row>
  </sheetData>
  <mergeCells count="11">
    <mergeCell ref="B5:F5"/>
    <mergeCell ref="B6:C6"/>
    <mergeCell ref="B82:C82"/>
    <mergeCell ref="E82:F82"/>
    <mergeCell ref="B85:C85"/>
    <mergeCell ref="B8:C8"/>
    <mergeCell ref="D8:E8"/>
    <mergeCell ref="B9:C9"/>
    <mergeCell ref="D9:E9"/>
    <mergeCell ref="B12:F12"/>
    <mergeCell ref="B79:F79"/>
  </mergeCells>
  <conditionalFormatting sqref="B13:F78">
    <cfRule type="expression" dxfId="20" priority="1">
      <formula>$A13="Nível 4"</formula>
    </cfRule>
    <cfRule type="expression" dxfId="19" priority="2">
      <formula>$A13="Nível 3"</formula>
    </cfRule>
    <cfRule type="expression" dxfId="18" priority="3">
      <formula>$A13="Nível 2"</formula>
    </cfRule>
    <cfRule type="expression" dxfId="17" priority="4">
      <formula>$A13="Meta"</formula>
    </cfRule>
  </conditionalFormatting>
  <pageMargins left="0.70866141732283472" right="0.70866141732283472" top="0.74803149606299213" bottom="0.74803149606299213" header="0.31496062992125984" footer="0.31496062992125984"/>
  <pageSetup paperSize="9" scale="65" fitToHeight="0" orientation="portrait" r:id="rId1"/>
  <headerFooter>
    <oddHeader xml:space="preserve">&amp;C&amp;G
</oddHeader>
    <oddFooter>&amp;R&amp;P/&amp;N</oddFooter>
  </headerFooter>
  <rowBreaks count="1" manualBreakCount="1">
    <brk id="60" min="1" max="5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47887-5665-4C4D-A3D8-E7EF29BAD52A}">
  <dimension ref="A1:S37"/>
  <sheetViews>
    <sheetView showGridLines="0" tabSelected="1" view="pageBreakPreview" zoomScale="85" zoomScaleNormal="85" zoomScaleSheetLayoutView="85" workbookViewId="0">
      <selection activeCell="N28" sqref="N28"/>
    </sheetView>
  </sheetViews>
  <sheetFormatPr defaultColWidth="8.85546875" defaultRowHeight="12.75" x14ac:dyDescent="0.2"/>
  <cols>
    <col min="1" max="1" width="13.140625" style="3" bestFit="1" customWidth="1"/>
    <col min="2" max="2" width="7.140625" style="3" customWidth="1"/>
    <col min="3" max="3" width="14.5703125" style="3" customWidth="1"/>
    <col min="4" max="4" width="12" style="3" customWidth="1"/>
    <col min="5" max="5" width="11" style="3" customWidth="1"/>
    <col min="6" max="6" width="13.140625" style="3" bestFit="1" customWidth="1"/>
    <col min="7" max="7" width="10.7109375" style="3" customWidth="1"/>
    <col min="8" max="9" width="11.42578125" style="3" bestFit="1" customWidth="1"/>
    <col min="10" max="19" width="13.140625" style="3" bestFit="1" customWidth="1"/>
    <col min="20" max="16384" width="8.85546875" style="3"/>
  </cols>
  <sheetData>
    <row r="1" spans="1:19" x14ac:dyDescent="0.2">
      <c r="A1" s="51"/>
      <c r="B1" s="223" t="s">
        <v>82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</row>
    <row r="2" spans="1:19" x14ac:dyDescent="0.2">
      <c r="A2" s="51"/>
      <c r="B2" s="197" t="s">
        <v>47</v>
      </c>
      <c r="C2" s="197"/>
      <c r="D2" s="197"/>
      <c r="E2" s="197"/>
    </row>
    <row r="4" spans="1:19" x14ac:dyDescent="0.2">
      <c r="B4" s="228" t="s">
        <v>2</v>
      </c>
      <c r="C4" s="229"/>
      <c r="D4" s="228" t="s">
        <v>3</v>
      </c>
      <c r="E4" s="229"/>
      <c r="F4" s="196" t="s">
        <v>4</v>
      </c>
      <c r="G4" s="197"/>
      <c r="H4" s="197"/>
      <c r="I4" s="197"/>
      <c r="J4" s="197"/>
      <c r="K4" s="197"/>
      <c r="L4" s="197"/>
      <c r="M4" s="198"/>
      <c r="N4" s="4" t="s">
        <v>81</v>
      </c>
      <c r="S4" s="51"/>
    </row>
    <row r="5" spans="1:19" x14ac:dyDescent="0.2">
      <c r="B5" s="230" t="str">
        <f>DADOS!C5</f>
        <v>SDA.253</v>
      </c>
      <c r="C5" s="231"/>
      <c r="D5" s="230" t="str">
        <f>DADOS!C6</f>
        <v>A</v>
      </c>
      <c r="E5" s="231"/>
      <c r="F5" s="259" t="str">
        <f>DADOS!C3</f>
        <v>AMPLIAÇÃO DA ESCOLA BENTA ALVES</v>
      </c>
      <c r="G5" s="186"/>
      <c r="H5" s="186"/>
      <c r="I5" s="186"/>
      <c r="J5" s="186"/>
      <c r="K5" s="186"/>
      <c r="L5" s="186"/>
      <c r="M5" s="260"/>
      <c r="N5" s="259" t="str">
        <f>DADOS!C4</f>
        <v>PRAÇA N.S. DE FÁTIMA - VILA BRAGA</v>
      </c>
      <c r="O5" s="186"/>
      <c r="P5" s="186"/>
      <c r="Q5" s="186"/>
      <c r="R5" s="186"/>
      <c r="S5" s="260"/>
    </row>
    <row r="7" spans="1:19" x14ac:dyDescent="0.2">
      <c r="B7" s="261" t="s">
        <v>22</v>
      </c>
      <c r="C7" s="262" t="s">
        <v>25</v>
      </c>
      <c r="D7" s="263"/>
      <c r="E7" s="264"/>
      <c r="F7" s="265" t="s">
        <v>160</v>
      </c>
      <c r="G7" s="202" t="s">
        <v>79</v>
      </c>
      <c r="H7" s="58">
        <v>1</v>
      </c>
      <c r="I7" s="58">
        <v>2</v>
      </c>
      <c r="J7" s="58">
        <v>3</v>
      </c>
      <c r="K7" s="58">
        <v>4</v>
      </c>
      <c r="L7" s="58">
        <v>5</v>
      </c>
      <c r="M7" s="58">
        <v>6</v>
      </c>
      <c r="N7" s="58">
        <v>7</v>
      </c>
      <c r="O7" s="58">
        <v>8</v>
      </c>
      <c r="P7" s="58">
        <v>9</v>
      </c>
      <c r="Q7" s="58">
        <v>10</v>
      </c>
      <c r="R7" s="58">
        <v>11</v>
      </c>
      <c r="S7" s="58">
        <v>12</v>
      </c>
    </row>
    <row r="8" spans="1:19" ht="25.15" customHeight="1" x14ac:dyDescent="0.2">
      <c r="B8" s="261"/>
      <c r="C8" s="262"/>
      <c r="D8" s="263"/>
      <c r="E8" s="264"/>
      <c r="F8" s="265"/>
      <c r="G8" s="202"/>
      <c r="H8" s="59">
        <v>45566</v>
      </c>
      <c r="I8" s="59">
        <v>45597</v>
      </c>
      <c r="J8" s="59">
        <v>45627</v>
      </c>
      <c r="K8" s="59">
        <v>45658</v>
      </c>
      <c r="L8" s="59">
        <v>45689</v>
      </c>
      <c r="M8" s="59">
        <v>45717</v>
      </c>
      <c r="N8" s="59">
        <v>45748</v>
      </c>
      <c r="O8" s="59">
        <v>45778</v>
      </c>
      <c r="P8" s="59">
        <v>45809</v>
      </c>
      <c r="Q8" s="59">
        <v>45839</v>
      </c>
      <c r="R8" s="59">
        <v>45870</v>
      </c>
      <c r="S8" s="59">
        <v>45901</v>
      </c>
    </row>
    <row r="9" spans="1:19" x14ac:dyDescent="0.2">
      <c r="A9" s="67">
        <f>SUM(H9:S9)</f>
        <v>1</v>
      </c>
      <c r="B9" s="249">
        <v>1</v>
      </c>
      <c r="C9" s="250" t="str">
        <f>ORÇAMENTO!E13</f>
        <v>SERVIÇOS TRANSVERSAIS</v>
      </c>
      <c r="D9" s="251"/>
      <c r="E9" s="252"/>
      <c r="F9" s="253">
        <f>ORÇAMENTO!K13</f>
        <v>48783.78</v>
      </c>
      <c r="G9" s="60" t="s">
        <v>80</v>
      </c>
      <c r="H9" s="62">
        <v>1</v>
      </c>
      <c r="I9" s="62"/>
      <c r="J9" s="62"/>
      <c r="K9" s="62"/>
      <c r="L9" s="62"/>
      <c r="M9" s="62"/>
      <c r="N9" s="62"/>
      <c r="O9" s="62"/>
      <c r="P9" s="62"/>
      <c r="Q9" s="62"/>
      <c r="R9" s="62"/>
      <c r="S9" s="64"/>
    </row>
    <row r="10" spans="1:19" x14ac:dyDescent="0.2">
      <c r="A10" s="68">
        <f>SUM(H10:S10)-F9</f>
        <v>0</v>
      </c>
      <c r="B10" s="249"/>
      <c r="C10" s="250"/>
      <c r="D10" s="251"/>
      <c r="E10" s="252"/>
      <c r="F10" s="253"/>
      <c r="G10" s="61" t="s">
        <v>161</v>
      </c>
      <c r="H10" s="65">
        <f>H9*$F9</f>
        <v>48783.78</v>
      </c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</row>
    <row r="11" spans="1:19" x14ac:dyDescent="0.2">
      <c r="A11" s="67">
        <f t="shared" ref="A11" si="0">SUM(H11:S11)</f>
        <v>1</v>
      </c>
      <c r="B11" s="249">
        <v>2</v>
      </c>
      <c r="C11" s="250" t="str">
        <f>ORÇAMENTO!E23</f>
        <v>ESTRUTURA</v>
      </c>
      <c r="D11" s="251"/>
      <c r="E11" s="252"/>
      <c r="F11" s="253">
        <f>ORÇAMENTO!K23</f>
        <v>97585</v>
      </c>
      <c r="G11" s="60" t="s">
        <v>80</v>
      </c>
      <c r="H11" s="62">
        <v>1</v>
      </c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4"/>
    </row>
    <row r="12" spans="1:19" x14ac:dyDescent="0.2">
      <c r="A12" s="68">
        <f t="shared" ref="A12" si="1">SUM(H12:S12)-F11</f>
        <v>0</v>
      </c>
      <c r="B12" s="249"/>
      <c r="C12" s="250"/>
      <c r="D12" s="251"/>
      <c r="E12" s="252"/>
      <c r="F12" s="253"/>
      <c r="G12" s="61" t="s">
        <v>161</v>
      </c>
      <c r="H12" s="65">
        <f>H11*$F11</f>
        <v>97585</v>
      </c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6"/>
    </row>
    <row r="13" spans="1:19" x14ac:dyDescent="0.2">
      <c r="A13" s="67">
        <f t="shared" ref="A13:A19" si="2">SUM(H13:S13)</f>
        <v>1</v>
      </c>
      <c r="B13" s="249">
        <v>3</v>
      </c>
      <c r="C13" s="250" t="str">
        <f>ORÇAMENTO!E37</f>
        <v>VEDAÇÃO</v>
      </c>
      <c r="D13" s="251"/>
      <c r="E13" s="252"/>
      <c r="F13" s="253">
        <f>ORÇAMENTO!K37</f>
        <v>57471.11</v>
      </c>
      <c r="G13" s="60" t="s">
        <v>80</v>
      </c>
      <c r="H13" s="62">
        <v>0.3</v>
      </c>
      <c r="I13" s="63">
        <v>0.7</v>
      </c>
      <c r="J13" s="63"/>
      <c r="K13" s="63"/>
      <c r="L13" s="63"/>
      <c r="M13" s="63"/>
      <c r="N13" s="63"/>
      <c r="O13" s="63"/>
      <c r="P13" s="63"/>
      <c r="Q13" s="63"/>
      <c r="R13" s="63"/>
      <c r="S13" s="64"/>
    </row>
    <row r="14" spans="1:19" x14ac:dyDescent="0.2">
      <c r="A14" s="68">
        <f t="shared" ref="A14:A20" si="3">SUM(H14:S14)-F13</f>
        <v>0</v>
      </c>
      <c r="B14" s="249"/>
      <c r="C14" s="250"/>
      <c r="D14" s="251"/>
      <c r="E14" s="252"/>
      <c r="F14" s="253"/>
      <c r="G14" s="61" t="s">
        <v>161</v>
      </c>
      <c r="H14" s="65">
        <f>H13*$F13</f>
        <v>17241.332999999999</v>
      </c>
      <c r="I14" s="65">
        <f>I13*$F13</f>
        <v>40229.776999999995</v>
      </c>
      <c r="J14" s="65"/>
      <c r="K14" s="65"/>
      <c r="L14" s="65"/>
      <c r="M14" s="65"/>
      <c r="N14" s="65"/>
      <c r="O14" s="65"/>
      <c r="P14" s="65"/>
      <c r="Q14" s="65"/>
      <c r="R14" s="65"/>
      <c r="S14" s="66"/>
    </row>
    <row r="15" spans="1:19" x14ac:dyDescent="0.2">
      <c r="A15" s="67">
        <f t="shared" si="2"/>
        <v>1</v>
      </c>
      <c r="B15" s="249">
        <v>4</v>
      </c>
      <c r="C15" s="250" t="str">
        <f>ORÇAMENTO!E48</f>
        <v>ACABAMENTOS</v>
      </c>
      <c r="D15" s="251"/>
      <c r="E15" s="252"/>
      <c r="F15" s="253">
        <f>ORÇAMENTO!K48</f>
        <v>30610.48</v>
      </c>
      <c r="G15" s="60" t="s">
        <v>80</v>
      </c>
      <c r="H15" s="62"/>
      <c r="I15" s="63">
        <v>1</v>
      </c>
      <c r="J15" s="63"/>
      <c r="K15" s="63"/>
      <c r="L15" s="63"/>
      <c r="M15" s="63"/>
      <c r="N15" s="63"/>
      <c r="O15" s="63"/>
      <c r="P15" s="63"/>
      <c r="Q15" s="63"/>
      <c r="R15" s="63"/>
      <c r="S15" s="64"/>
    </row>
    <row r="16" spans="1:19" x14ac:dyDescent="0.2">
      <c r="A16" s="68">
        <f t="shared" si="3"/>
        <v>0</v>
      </c>
      <c r="B16" s="249"/>
      <c r="C16" s="250"/>
      <c r="D16" s="251"/>
      <c r="E16" s="252"/>
      <c r="F16" s="253"/>
      <c r="G16" s="61" t="s">
        <v>161</v>
      </c>
      <c r="H16" s="65"/>
      <c r="I16" s="65">
        <f>I15*$F15</f>
        <v>30610.48</v>
      </c>
      <c r="J16" s="65">
        <f>J15*$F15</f>
        <v>0</v>
      </c>
      <c r="K16" s="65"/>
      <c r="L16" s="65"/>
      <c r="M16" s="65"/>
      <c r="N16" s="65"/>
      <c r="O16" s="65"/>
      <c r="P16" s="65"/>
      <c r="Q16" s="65"/>
      <c r="R16" s="65"/>
      <c r="S16" s="66"/>
    </row>
    <row r="17" spans="1:19" x14ac:dyDescent="0.2">
      <c r="A17" s="67">
        <f t="shared" si="2"/>
        <v>1</v>
      </c>
      <c r="B17" s="249">
        <v>5</v>
      </c>
      <c r="C17" s="250" t="str">
        <f>ORÇAMENTO!E59</f>
        <v>ESQUADRIAS</v>
      </c>
      <c r="D17" s="251"/>
      <c r="E17" s="252"/>
      <c r="F17" s="253">
        <f>ORÇAMENTO!K59</f>
        <v>15222.56</v>
      </c>
      <c r="G17" s="60" t="s">
        <v>80</v>
      </c>
      <c r="H17" s="62"/>
      <c r="I17" s="63">
        <v>1</v>
      </c>
      <c r="J17" s="63"/>
      <c r="K17" s="63"/>
      <c r="L17" s="63"/>
      <c r="M17" s="63"/>
      <c r="N17" s="63"/>
      <c r="O17" s="63"/>
      <c r="P17" s="63"/>
      <c r="Q17" s="63"/>
      <c r="R17" s="63"/>
      <c r="S17" s="64"/>
    </row>
    <row r="18" spans="1:19" x14ac:dyDescent="0.2">
      <c r="A18" s="68">
        <f t="shared" si="3"/>
        <v>0</v>
      </c>
      <c r="B18" s="249"/>
      <c r="C18" s="250"/>
      <c r="D18" s="251"/>
      <c r="E18" s="252"/>
      <c r="F18" s="253"/>
      <c r="G18" s="61" t="s">
        <v>161</v>
      </c>
      <c r="H18" s="65"/>
      <c r="I18" s="65">
        <f>I17*$F17</f>
        <v>15222.56</v>
      </c>
      <c r="J18" s="65"/>
      <c r="K18" s="65"/>
      <c r="L18" s="65"/>
      <c r="M18" s="65"/>
      <c r="N18" s="65"/>
      <c r="O18" s="65"/>
      <c r="P18" s="65"/>
      <c r="Q18" s="65"/>
      <c r="R18" s="65"/>
      <c r="S18" s="66"/>
    </row>
    <row r="19" spans="1:19" x14ac:dyDescent="0.2">
      <c r="A19" s="67">
        <f t="shared" si="2"/>
        <v>1</v>
      </c>
      <c r="B19" s="249">
        <v>6</v>
      </c>
      <c r="C19" s="250" t="str">
        <f>ORÇAMENTO!E66</f>
        <v>SISTEMAS</v>
      </c>
      <c r="D19" s="251"/>
      <c r="E19" s="252"/>
      <c r="F19" s="253">
        <f>ORÇAMENTO!K66</f>
        <v>63456.52</v>
      </c>
      <c r="G19" s="60" t="s">
        <v>80</v>
      </c>
      <c r="H19" s="62"/>
      <c r="I19" s="63">
        <v>1</v>
      </c>
      <c r="J19" s="63"/>
      <c r="K19" s="63"/>
      <c r="L19" s="63"/>
      <c r="M19" s="63"/>
      <c r="N19" s="63"/>
      <c r="O19" s="63"/>
      <c r="P19" s="63"/>
      <c r="Q19" s="63"/>
      <c r="R19" s="63"/>
      <c r="S19" s="64"/>
    </row>
    <row r="20" spans="1:19" x14ac:dyDescent="0.2">
      <c r="A20" s="68">
        <f t="shared" si="3"/>
        <v>0</v>
      </c>
      <c r="B20" s="249"/>
      <c r="C20" s="250"/>
      <c r="D20" s="251"/>
      <c r="E20" s="252"/>
      <c r="F20" s="253"/>
      <c r="G20" s="61" t="s">
        <v>161</v>
      </c>
      <c r="H20" s="65"/>
      <c r="I20" s="65">
        <f>I19*$F19</f>
        <v>63456.52</v>
      </c>
      <c r="J20" s="65"/>
      <c r="K20" s="65">
        <f>K19*$F19</f>
        <v>0</v>
      </c>
      <c r="L20" s="65"/>
      <c r="M20" s="65"/>
      <c r="N20" s="65"/>
      <c r="O20" s="65"/>
      <c r="P20" s="65"/>
      <c r="Q20" s="65"/>
      <c r="R20" s="65"/>
      <c r="S20" s="66"/>
    </row>
    <row r="21" spans="1:19" ht="5.45" customHeight="1" x14ac:dyDescent="0.2">
      <c r="B21" s="254"/>
      <c r="C21" s="255"/>
      <c r="D21" s="255"/>
      <c r="E21" s="255"/>
      <c r="F21" s="256"/>
      <c r="G21" s="256"/>
      <c r="H21" s="256"/>
      <c r="I21" s="256"/>
      <c r="J21" s="256"/>
      <c r="K21" s="256"/>
      <c r="L21" s="256"/>
      <c r="M21" s="256"/>
      <c r="N21" s="256"/>
      <c r="O21" s="256"/>
      <c r="P21" s="256"/>
      <c r="Q21" s="256"/>
      <c r="R21" s="256"/>
      <c r="S21" s="257"/>
    </row>
    <row r="22" spans="1:19" x14ac:dyDescent="0.2">
      <c r="B22" s="2" t="s">
        <v>162</v>
      </c>
      <c r="C22" s="258">
        <f>F9+F11+F13++F15+F17+F19</f>
        <v>313129.45</v>
      </c>
      <c r="D22" s="258"/>
      <c r="E22" s="238" t="s">
        <v>163</v>
      </c>
      <c r="F22" s="241" t="s">
        <v>164</v>
      </c>
      <c r="G22" s="242"/>
      <c r="H22" s="141">
        <f>H25/$C$22</f>
        <v>0.52249992135840306</v>
      </c>
      <c r="I22" s="141">
        <f t="shared" ref="I22:S22" si="4">I25/$C$22</f>
        <v>0.47750007864159694</v>
      </c>
      <c r="J22" s="141">
        <f t="shared" si="4"/>
        <v>0</v>
      </c>
      <c r="K22" s="141">
        <f t="shared" si="4"/>
        <v>0</v>
      </c>
      <c r="L22" s="141">
        <f t="shared" si="4"/>
        <v>0</v>
      </c>
      <c r="M22" s="141">
        <f t="shared" si="4"/>
        <v>0</v>
      </c>
      <c r="N22" s="141">
        <f t="shared" si="4"/>
        <v>0</v>
      </c>
      <c r="O22" s="141">
        <f t="shared" si="4"/>
        <v>0</v>
      </c>
      <c r="P22" s="141">
        <f t="shared" si="4"/>
        <v>0</v>
      </c>
      <c r="Q22" s="141">
        <f t="shared" si="4"/>
        <v>0</v>
      </c>
      <c r="R22" s="141">
        <f t="shared" si="4"/>
        <v>0</v>
      </c>
      <c r="S22" s="142">
        <f t="shared" si="4"/>
        <v>0</v>
      </c>
    </row>
    <row r="23" spans="1:19" x14ac:dyDescent="0.2">
      <c r="E23" s="239"/>
      <c r="F23" s="243" t="s">
        <v>165</v>
      </c>
      <c r="G23" s="244"/>
      <c r="H23" s="69">
        <f>H25-H24</f>
        <v>163610.11300000001</v>
      </c>
      <c r="I23" s="69">
        <f t="shared" ref="I23:S23" si="5">I25-I24</f>
        <v>149519.337</v>
      </c>
      <c r="J23" s="69">
        <f t="shared" si="5"/>
        <v>0</v>
      </c>
      <c r="K23" s="69">
        <f t="shared" si="5"/>
        <v>0</v>
      </c>
      <c r="L23" s="69">
        <f t="shared" si="5"/>
        <v>0</v>
      </c>
      <c r="M23" s="69">
        <f t="shared" si="5"/>
        <v>0</v>
      </c>
      <c r="N23" s="69">
        <f t="shared" si="5"/>
        <v>0</v>
      </c>
      <c r="O23" s="69">
        <f t="shared" si="5"/>
        <v>0</v>
      </c>
      <c r="P23" s="69">
        <f t="shared" si="5"/>
        <v>0</v>
      </c>
      <c r="Q23" s="69">
        <f t="shared" si="5"/>
        <v>0</v>
      </c>
      <c r="R23" s="69">
        <f t="shared" si="5"/>
        <v>0</v>
      </c>
      <c r="S23" s="143">
        <f t="shared" si="5"/>
        <v>0</v>
      </c>
    </row>
    <row r="24" spans="1:19" x14ac:dyDescent="0.2">
      <c r="E24" s="239"/>
      <c r="F24" s="245" t="s">
        <v>166</v>
      </c>
      <c r="G24" s="246"/>
      <c r="H24" s="144">
        <v>0</v>
      </c>
      <c r="I24" s="144">
        <v>0</v>
      </c>
      <c r="J24" s="144">
        <f t="shared" ref="J24:S24" si="6">J25*0.04</f>
        <v>0</v>
      </c>
      <c r="K24" s="144">
        <f t="shared" si="6"/>
        <v>0</v>
      </c>
      <c r="L24" s="144">
        <f t="shared" si="6"/>
        <v>0</v>
      </c>
      <c r="M24" s="144">
        <f t="shared" si="6"/>
        <v>0</v>
      </c>
      <c r="N24" s="144">
        <f t="shared" si="6"/>
        <v>0</v>
      </c>
      <c r="O24" s="144">
        <f t="shared" si="6"/>
        <v>0</v>
      </c>
      <c r="P24" s="144">
        <f t="shared" si="6"/>
        <v>0</v>
      </c>
      <c r="Q24" s="144">
        <f t="shared" si="6"/>
        <v>0</v>
      </c>
      <c r="R24" s="144">
        <f t="shared" si="6"/>
        <v>0</v>
      </c>
      <c r="S24" s="145">
        <f t="shared" si="6"/>
        <v>0</v>
      </c>
    </row>
    <row r="25" spans="1:19" x14ac:dyDescent="0.2">
      <c r="E25" s="240"/>
      <c r="F25" s="247" t="s">
        <v>167</v>
      </c>
      <c r="G25" s="248"/>
      <c r="H25" s="146">
        <f>H10+H12+H14+H16+H18+H20</f>
        <v>163610.11300000001</v>
      </c>
      <c r="I25" s="146">
        <f>I10+I12+I14+I16+I18+I20</f>
        <v>149519.337</v>
      </c>
      <c r="J25" s="146">
        <f t="shared" ref="J25:S25" si="7">J10+J12+J14+J16+J18+J20</f>
        <v>0</v>
      </c>
      <c r="K25" s="146">
        <f t="shared" si="7"/>
        <v>0</v>
      </c>
      <c r="L25" s="146">
        <f t="shared" si="7"/>
        <v>0</v>
      </c>
      <c r="M25" s="146">
        <f t="shared" si="7"/>
        <v>0</v>
      </c>
      <c r="N25" s="146">
        <f t="shared" si="7"/>
        <v>0</v>
      </c>
      <c r="O25" s="146">
        <f t="shared" si="7"/>
        <v>0</v>
      </c>
      <c r="P25" s="146">
        <f t="shared" si="7"/>
        <v>0</v>
      </c>
      <c r="Q25" s="146">
        <f t="shared" si="7"/>
        <v>0</v>
      </c>
      <c r="R25" s="146">
        <f t="shared" si="7"/>
        <v>0</v>
      </c>
      <c r="S25" s="146">
        <f t="shared" si="7"/>
        <v>0</v>
      </c>
    </row>
    <row r="26" spans="1:19" x14ac:dyDescent="0.2">
      <c r="E26" s="238" t="s">
        <v>168</v>
      </c>
      <c r="F26" s="241" t="s">
        <v>164</v>
      </c>
      <c r="G26" s="242"/>
      <c r="H26" s="147">
        <f>H22</f>
        <v>0.52249992135840306</v>
      </c>
      <c r="I26" s="147">
        <f>H26+I22</f>
        <v>1</v>
      </c>
      <c r="J26" s="141">
        <f t="shared" ref="J26:S29" si="8">I26+J22</f>
        <v>1</v>
      </c>
      <c r="K26" s="141">
        <f t="shared" si="8"/>
        <v>1</v>
      </c>
      <c r="L26" s="141">
        <f t="shared" si="8"/>
        <v>1</v>
      </c>
      <c r="M26" s="141">
        <f t="shared" si="8"/>
        <v>1</v>
      </c>
      <c r="N26" s="141">
        <f t="shared" si="8"/>
        <v>1</v>
      </c>
      <c r="O26" s="141">
        <f t="shared" si="8"/>
        <v>1</v>
      </c>
      <c r="P26" s="141">
        <f t="shared" si="8"/>
        <v>1</v>
      </c>
      <c r="Q26" s="141">
        <f t="shared" si="8"/>
        <v>1</v>
      </c>
      <c r="R26" s="141">
        <f t="shared" si="8"/>
        <v>1</v>
      </c>
      <c r="S26" s="142">
        <f t="shared" si="8"/>
        <v>1</v>
      </c>
    </row>
    <row r="27" spans="1:19" x14ac:dyDescent="0.2">
      <c r="E27" s="239"/>
      <c r="F27" s="243" t="s">
        <v>165</v>
      </c>
      <c r="G27" s="244"/>
      <c r="H27" s="148">
        <f>H23</f>
        <v>163610.11300000001</v>
      </c>
      <c r="I27" s="69">
        <f t="shared" ref="I27:I29" si="9">H27+I23</f>
        <v>313129.45</v>
      </c>
      <c r="J27" s="69">
        <f t="shared" si="8"/>
        <v>313129.45</v>
      </c>
      <c r="K27" s="69">
        <f t="shared" si="8"/>
        <v>313129.45</v>
      </c>
      <c r="L27" s="69">
        <f t="shared" si="8"/>
        <v>313129.45</v>
      </c>
      <c r="M27" s="69">
        <f t="shared" si="8"/>
        <v>313129.45</v>
      </c>
      <c r="N27" s="69">
        <f t="shared" si="8"/>
        <v>313129.45</v>
      </c>
      <c r="O27" s="69">
        <f t="shared" si="8"/>
        <v>313129.45</v>
      </c>
      <c r="P27" s="69">
        <f t="shared" si="8"/>
        <v>313129.45</v>
      </c>
      <c r="Q27" s="69">
        <f t="shared" si="8"/>
        <v>313129.45</v>
      </c>
      <c r="R27" s="69">
        <f t="shared" si="8"/>
        <v>313129.45</v>
      </c>
      <c r="S27" s="143">
        <f t="shared" si="8"/>
        <v>313129.45</v>
      </c>
    </row>
    <row r="28" spans="1:19" x14ac:dyDescent="0.2">
      <c r="E28" s="239"/>
      <c r="F28" s="245" t="s">
        <v>166</v>
      </c>
      <c r="G28" s="246"/>
      <c r="H28" s="149">
        <f>H24</f>
        <v>0</v>
      </c>
      <c r="I28" s="144">
        <f t="shared" si="9"/>
        <v>0</v>
      </c>
      <c r="J28" s="144">
        <f t="shared" si="8"/>
        <v>0</v>
      </c>
      <c r="K28" s="144">
        <f t="shared" si="8"/>
        <v>0</v>
      </c>
      <c r="L28" s="144">
        <f t="shared" si="8"/>
        <v>0</v>
      </c>
      <c r="M28" s="144">
        <f t="shared" si="8"/>
        <v>0</v>
      </c>
      <c r="N28" s="144">
        <f t="shared" si="8"/>
        <v>0</v>
      </c>
      <c r="O28" s="144">
        <f t="shared" si="8"/>
        <v>0</v>
      </c>
      <c r="P28" s="144">
        <f t="shared" si="8"/>
        <v>0</v>
      </c>
      <c r="Q28" s="144">
        <f t="shared" si="8"/>
        <v>0</v>
      </c>
      <c r="R28" s="144">
        <f t="shared" si="8"/>
        <v>0</v>
      </c>
      <c r="S28" s="145">
        <f t="shared" si="8"/>
        <v>0</v>
      </c>
    </row>
    <row r="29" spans="1:19" x14ac:dyDescent="0.2">
      <c r="E29" s="240"/>
      <c r="F29" s="247" t="s">
        <v>167</v>
      </c>
      <c r="G29" s="248"/>
      <c r="H29" s="150">
        <f>H25</f>
        <v>163610.11300000001</v>
      </c>
      <c r="I29" s="146">
        <f t="shared" si="9"/>
        <v>313129.45</v>
      </c>
      <c r="J29" s="146">
        <f t="shared" si="8"/>
        <v>313129.45</v>
      </c>
      <c r="K29" s="146">
        <f t="shared" si="8"/>
        <v>313129.45</v>
      </c>
      <c r="L29" s="146">
        <f t="shared" si="8"/>
        <v>313129.45</v>
      </c>
      <c r="M29" s="146">
        <f t="shared" si="8"/>
        <v>313129.45</v>
      </c>
      <c r="N29" s="146">
        <f t="shared" si="8"/>
        <v>313129.45</v>
      </c>
      <c r="O29" s="146">
        <f t="shared" si="8"/>
        <v>313129.45</v>
      </c>
      <c r="P29" s="146">
        <f t="shared" si="8"/>
        <v>313129.45</v>
      </c>
      <c r="Q29" s="146">
        <f t="shared" si="8"/>
        <v>313129.45</v>
      </c>
      <c r="R29" s="146">
        <f t="shared" si="8"/>
        <v>313129.45</v>
      </c>
      <c r="S29" s="151">
        <f t="shared" si="8"/>
        <v>313129.45</v>
      </c>
    </row>
    <row r="33" spans="2:12" x14ac:dyDescent="0.2">
      <c r="B33" s="186" t="str">
        <f>DADOS!C20</f>
        <v>SÃO DOMINGOS DO ARAGUAIA/PA</v>
      </c>
      <c r="C33" s="186"/>
      <c r="D33" s="186"/>
      <c r="E33" s="186"/>
      <c r="F33" s="186"/>
      <c r="I33" s="226"/>
      <c r="J33" s="226"/>
      <c r="K33" s="226"/>
      <c r="L33" s="226"/>
    </row>
    <row r="34" spans="2:12" x14ac:dyDescent="0.2">
      <c r="B34" s="2" t="s">
        <v>40</v>
      </c>
      <c r="I34" s="3" t="s">
        <v>41</v>
      </c>
    </row>
    <row r="35" spans="2:12" x14ac:dyDescent="0.2">
      <c r="I35" s="2" t="s">
        <v>33</v>
      </c>
      <c r="J35" s="50" t="str">
        <f>DADOS!C17</f>
        <v>CLAUDIO EDUARDO BARBOSA CUNHA</v>
      </c>
    </row>
    <row r="36" spans="2:12" x14ac:dyDescent="0.2">
      <c r="B36" s="222">
        <f>DADOS!C7</f>
        <v>45866</v>
      </c>
      <c r="C36" s="222"/>
      <c r="D36" s="222"/>
      <c r="E36" s="222"/>
      <c r="F36" s="222"/>
      <c r="I36" s="2" t="s">
        <v>34</v>
      </c>
      <c r="J36" s="50">
        <f>DADOS!C18</f>
        <v>2618350774</v>
      </c>
    </row>
    <row r="37" spans="2:12" x14ac:dyDescent="0.2">
      <c r="B37" s="2" t="s">
        <v>42</v>
      </c>
      <c r="I37" s="2" t="s">
        <v>35</v>
      </c>
      <c r="J37" s="50" t="str">
        <f>DADOS!C19</f>
        <v>PA20251367252</v>
      </c>
    </row>
  </sheetData>
  <mergeCells count="46">
    <mergeCell ref="B5:C5"/>
    <mergeCell ref="D5:E5"/>
    <mergeCell ref="F5:M5"/>
    <mergeCell ref="N5:S5"/>
    <mergeCell ref="B15:B16"/>
    <mergeCell ref="C15:E16"/>
    <mergeCell ref="F15:F16"/>
    <mergeCell ref="B7:B8"/>
    <mergeCell ref="C7:E8"/>
    <mergeCell ref="F7:F8"/>
    <mergeCell ref="G7:G8"/>
    <mergeCell ref="B9:B10"/>
    <mergeCell ref="C9:E10"/>
    <mergeCell ref="F9:F10"/>
    <mergeCell ref="B11:B12"/>
    <mergeCell ref="C11:E12"/>
    <mergeCell ref="B1:S1"/>
    <mergeCell ref="B2:E2"/>
    <mergeCell ref="B4:C4"/>
    <mergeCell ref="D4:E4"/>
    <mergeCell ref="F4:M4"/>
    <mergeCell ref="F11:F12"/>
    <mergeCell ref="B13:B14"/>
    <mergeCell ref="C13:E14"/>
    <mergeCell ref="F13:F14"/>
    <mergeCell ref="B17:B18"/>
    <mergeCell ref="C17:E18"/>
    <mergeCell ref="F17:F18"/>
    <mergeCell ref="B19:B20"/>
    <mergeCell ref="C19:E20"/>
    <mergeCell ref="F19:F20"/>
    <mergeCell ref="B21:S21"/>
    <mergeCell ref="C22:D22"/>
    <mergeCell ref="E22:E25"/>
    <mergeCell ref="F22:G22"/>
    <mergeCell ref="F23:G23"/>
    <mergeCell ref="F24:G24"/>
    <mergeCell ref="F25:G25"/>
    <mergeCell ref="I33:L33"/>
    <mergeCell ref="B36:F36"/>
    <mergeCell ref="E26:E29"/>
    <mergeCell ref="F26:G26"/>
    <mergeCell ref="F27:G27"/>
    <mergeCell ref="F28:G28"/>
    <mergeCell ref="F29:G29"/>
    <mergeCell ref="B33:F33"/>
  </mergeCells>
  <conditionalFormatting sqref="H11:S11">
    <cfRule type="notContainsBlanks" dxfId="16" priority="24">
      <formula>LEN(TRIM(H11))&gt;0</formula>
    </cfRule>
  </conditionalFormatting>
  <conditionalFormatting sqref="H9:S9">
    <cfRule type="notContainsBlanks" dxfId="15" priority="23">
      <formula>LEN(TRIM(H9))&gt;0</formula>
    </cfRule>
  </conditionalFormatting>
  <conditionalFormatting sqref="H13:S13">
    <cfRule type="notContainsBlanks" dxfId="14" priority="22">
      <formula>LEN(TRIM(H13))&gt;0</formula>
    </cfRule>
  </conditionalFormatting>
  <conditionalFormatting sqref="A9">
    <cfRule type="cellIs" dxfId="13" priority="19" operator="equal">
      <formula>1</formula>
    </cfRule>
  </conditionalFormatting>
  <conditionalFormatting sqref="A10">
    <cfRule type="cellIs" dxfId="12" priority="18" operator="between">
      <formula>0.01</formula>
      <formula>-0.01</formula>
    </cfRule>
  </conditionalFormatting>
  <conditionalFormatting sqref="A11 A13">
    <cfRule type="cellIs" dxfId="11" priority="17" operator="equal">
      <formula>1</formula>
    </cfRule>
  </conditionalFormatting>
  <conditionalFormatting sqref="A12 A14 A16 A20 A18">
    <cfRule type="cellIs" dxfId="10" priority="16" operator="between">
      <formula>0.01</formula>
      <formula>-0.01</formula>
    </cfRule>
  </conditionalFormatting>
  <conditionalFormatting sqref="H15:S15">
    <cfRule type="notContainsBlanks" dxfId="9" priority="15">
      <formula>LEN(TRIM(H15))&gt;0</formula>
    </cfRule>
  </conditionalFormatting>
  <conditionalFormatting sqref="H17:S17">
    <cfRule type="notContainsBlanks" dxfId="8" priority="14">
      <formula>LEN(TRIM(H17))&gt;0</formula>
    </cfRule>
  </conditionalFormatting>
  <conditionalFormatting sqref="H19:S19">
    <cfRule type="notContainsBlanks" dxfId="7" priority="13">
      <formula>LEN(TRIM(H19))&gt;0</formula>
    </cfRule>
  </conditionalFormatting>
  <conditionalFormatting sqref="A15">
    <cfRule type="cellIs" dxfId="6" priority="7" operator="equal">
      <formula>1</formula>
    </cfRule>
  </conditionalFormatting>
  <conditionalFormatting sqref="A17">
    <cfRule type="cellIs" dxfId="5" priority="6" operator="equal">
      <formula>1</formula>
    </cfRule>
  </conditionalFormatting>
  <conditionalFormatting sqref="A19">
    <cfRule type="cellIs" dxfId="4" priority="5" operator="equal">
      <formula>1</formula>
    </cfRule>
  </conditionalFormatting>
  <pageMargins left="0.70866141732283472" right="0.70866141732283472" top="0.74803149606299213" bottom="0.74803149606299213" header="0.31496062992125984" footer="0.31496062992125984"/>
  <pageSetup paperSize="9" scale="59" orientation="landscape" r:id="rId1"/>
  <headerFooter>
    <oddHeader>&amp;C&amp;G</oddHeader>
    <oddFooter>&amp;R&amp;P/&amp;N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ED24E-E8D9-4D06-8FC8-1B9A48D014CA}">
  <sheetPr>
    <pageSetUpPr fitToPage="1"/>
  </sheetPr>
  <dimension ref="B1:J66"/>
  <sheetViews>
    <sheetView showGridLines="0" view="pageBreakPreview" topLeftCell="A4" zoomScaleNormal="100" zoomScaleSheetLayoutView="100" workbookViewId="0">
      <selection activeCell="E23" sqref="E23"/>
    </sheetView>
  </sheetViews>
  <sheetFormatPr defaultColWidth="8.85546875" defaultRowHeight="12.75" x14ac:dyDescent="0.2"/>
  <cols>
    <col min="1" max="1" width="8.85546875" style="3"/>
    <col min="2" max="2" width="14.140625" style="3" customWidth="1"/>
    <col min="3" max="4" width="17.42578125" style="3" customWidth="1"/>
    <col min="5" max="5" width="73" style="3" customWidth="1"/>
    <col min="6" max="6" width="11.85546875" style="3" customWidth="1"/>
    <col min="7" max="9" width="16.28515625" style="3" customWidth="1"/>
    <col min="10" max="10" width="17.42578125" style="3" customWidth="1"/>
    <col min="11" max="16384" width="8.85546875" style="3"/>
  </cols>
  <sheetData>
    <row r="1" spans="2:10" hidden="1" x14ac:dyDescent="0.2"/>
    <row r="2" spans="2:10" hidden="1" x14ac:dyDescent="0.2"/>
    <row r="3" spans="2:10" hidden="1" x14ac:dyDescent="0.2"/>
    <row r="5" spans="2:10" x14ac:dyDescent="0.2">
      <c r="B5" s="166" t="s">
        <v>93</v>
      </c>
      <c r="C5" s="167"/>
      <c r="D5" s="167"/>
      <c r="E5" s="167"/>
      <c r="F5" s="167"/>
      <c r="G5" s="167"/>
      <c r="H5" s="167"/>
      <c r="I5" s="167"/>
      <c r="J5" s="167"/>
    </row>
    <row r="6" spans="2:10" x14ac:dyDescent="0.2">
      <c r="B6" s="196" t="s">
        <v>47</v>
      </c>
      <c r="C6" s="197"/>
      <c r="D6" s="197"/>
      <c r="E6" s="2"/>
    </row>
    <row r="8" spans="2:10" x14ac:dyDescent="0.2">
      <c r="B8" s="12" t="s">
        <v>2</v>
      </c>
      <c r="C8" s="9" t="s">
        <v>3</v>
      </c>
      <c r="D8" s="13" t="s">
        <v>9</v>
      </c>
      <c r="E8" s="77" t="s">
        <v>4</v>
      </c>
      <c r="H8" s="28">
        <f>DADOS!B14</f>
        <v>0</v>
      </c>
      <c r="I8" s="28"/>
    </row>
    <row r="9" spans="2:10" x14ac:dyDescent="0.2">
      <c r="B9" s="20" t="str">
        <f>DADOS!$C$5</f>
        <v>SDA.253</v>
      </c>
      <c r="C9" s="21" t="str">
        <f>DADOS!$C$6</f>
        <v>A</v>
      </c>
      <c r="D9" s="22">
        <f>DADOS!$C$7</f>
        <v>45866</v>
      </c>
      <c r="E9" s="214" t="str">
        <f>DADOS!$C$3</f>
        <v>AMPLIAÇÃO DA ESCOLA BENTA ALVES</v>
      </c>
      <c r="F9" s="184"/>
      <c r="G9" s="184"/>
      <c r="H9" s="184"/>
      <c r="I9" s="184"/>
      <c r="J9" s="215"/>
    </row>
    <row r="10" spans="2:10" x14ac:dyDescent="0.2">
      <c r="E10" s="78"/>
    </row>
    <row r="11" spans="2:10" ht="25.5" x14ac:dyDescent="0.2">
      <c r="B11" s="29" t="s">
        <v>22</v>
      </c>
      <c r="C11" s="29" t="s">
        <v>23</v>
      </c>
      <c r="D11" s="29" t="s">
        <v>24</v>
      </c>
      <c r="E11" s="82" t="s">
        <v>25</v>
      </c>
      <c r="F11" s="29" t="s">
        <v>26</v>
      </c>
      <c r="G11" s="29" t="s">
        <v>27</v>
      </c>
      <c r="H11" s="29" t="s">
        <v>31</v>
      </c>
      <c r="I11" s="29" t="s">
        <v>91</v>
      </c>
      <c r="J11" s="29" t="s">
        <v>92</v>
      </c>
    </row>
    <row r="12" spans="2:10" x14ac:dyDescent="0.2">
      <c r="B12" s="266" t="str">
        <f>$E$9</f>
        <v>AMPLIAÇÃO DA ESCOLA BENTA ALVES</v>
      </c>
      <c r="C12" s="267"/>
      <c r="D12" s="267"/>
      <c r="E12" s="267"/>
      <c r="F12" s="267"/>
      <c r="G12" s="268"/>
      <c r="H12" s="79">
        <f>SUM(H13:H58)</f>
        <v>313129.4499999999</v>
      </c>
      <c r="I12" s="80"/>
      <c r="J12" s="81"/>
    </row>
    <row r="13" spans="2:10" ht="38.25" x14ac:dyDescent="0.2">
      <c r="B13" s="73" t="s">
        <v>134</v>
      </c>
      <c r="C13" s="70" t="s">
        <v>98</v>
      </c>
      <c r="D13" s="23" t="s">
        <v>274</v>
      </c>
      <c r="E13" s="71" t="s">
        <v>275</v>
      </c>
      <c r="F13" s="23" t="s">
        <v>107</v>
      </c>
      <c r="G13" s="72">
        <v>165</v>
      </c>
      <c r="H13" s="69">
        <v>27574.799999999999</v>
      </c>
      <c r="I13" s="120">
        <f>H13/$H$12</f>
        <v>8.8061982033309255E-2</v>
      </c>
      <c r="J13" s="121">
        <f>I13</f>
        <v>8.8061982033309255E-2</v>
      </c>
    </row>
    <row r="14" spans="2:10" x14ac:dyDescent="0.2">
      <c r="B14" s="73" t="s">
        <v>256</v>
      </c>
      <c r="C14" s="70" t="s">
        <v>281</v>
      </c>
      <c r="D14" s="23" t="s">
        <v>380</v>
      </c>
      <c r="E14" s="71" t="s">
        <v>381</v>
      </c>
      <c r="F14" s="23" t="s">
        <v>103</v>
      </c>
      <c r="G14" s="72">
        <v>4</v>
      </c>
      <c r="H14" s="69">
        <v>25137.8</v>
      </c>
      <c r="I14" s="120">
        <f t="shared" ref="I14:I57" si="0">H14/$H$12</f>
        <v>8.0279258306748244E-2</v>
      </c>
      <c r="J14" s="121">
        <f>I14+J13</f>
        <v>0.16834124034005749</v>
      </c>
    </row>
    <row r="15" spans="2:10" ht="38.25" x14ac:dyDescent="0.2">
      <c r="B15" s="73" t="s">
        <v>305</v>
      </c>
      <c r="C15" s="70" t="s">
        <v>98</v>
      </c>
      <c r="D15" s="23" t="s">
        <v>306</v>
      </c>
      <c r="E15" s="71" t="s">
        <v>307</v>
      </c>
      <c r="F15" s="23" t="s">
        <v>107</v>
      </c>
      <c r="G15" s="72">
        <v>192.67</v>
      </c>
      <c r="H15" s="69">
        <v>18309.43</v>
      </c>
      <c r="I15" s="120">
        <f t="shared" si="0"/>
        <v>5.8472398555932718E-2</v>
      </c>
      <c r="J15" s="121">
        <f t="shared" ref="J15:J57" si="1">I15+J14</f>
        <v>0.22681363889599021</v>
      </c>
    </row>
    <row r="16" spans="2:10" x14ac:dyDescent="0.2">
      <c r="B16" s="73" t="s">
        <v>119</v>
      </c>
      <c r="C16" s="70" t="s">
        <v>282</v>
      </c>
      <c r="D16" s="23" t="s">
        <v>109</v>
      </c>
      <c r="E16" s="71" t="s">
        <v>373</v>
      </c>
      <c r="F16" s="23" t="s">
        <v>103</v>
      </c>
      <c r="G16" s="72">
        <v>2</v>
      </c>
      <c r="H16" s="69">
        <v>17323.7</v>
      </c>
      <c r="I16" s="120">
        <f t="shared" si="0"/>
        <v>5.5324403373748485E-2</v>
      </c>
      <c r="J16" s="121">
        <f t="shared" si="1"/>
        <v>0.28213804226973871</v>
      </c>
    </row>
    <row r="17" spans="2:10" x14ac:dyDescent="0.2">
      <c r="B17" s="73" t="s">
        <v>302</v>
      </c>
      <c r="C17" s="70" t="s">
        <v>281</v>
      </c>
      <c r="D17" s="23" t="s">
        <v>303</v>
      </c>
      <c r="E17" s="71" t="s">
        <v>304</v>
      </c>
      <c r="F17" s="23" t="s">
        <v>103</v>
      </c>
      <c r="G17" s="72">
        <v>14</v>
      </c>
      <c r="H17" s="69">
        <v>17099.04</v>
      </c>
      <c r="I17" s="120">
        <f t="shared" si="0"/>
        <v>5.4606936524175566E-2</v>
      </c>
      <c r="J17" s="121">
        <f t="shared" si="1"/>
        <v>0.3367449787939143</v>
      </c>
    </row>
    <row r="18" spans="2:10" ht="25.5" x14ac:dyDescent="0.2">
      <c r="B18" s="73" t="s">
        <v>130</v>
      </c>
      <c r="C18" s="70" t="s">
        <v>282</v>
      </c>
      <c r="D18" s="23" t="s">
        <v>110</v>
      </c>
      <c r="E18" s="71" t="s">
        <v>374</v>
      </c>
      <c r="F18" s="23" t="s">
        <v>104</v>
      </c>
      <c r="G18" s="72">
        <v>13</v>
      </c>
      <c r="H18" s="69">
        <v>16940.689999999999</v>
      </c>
      <c r="I18" s="120">
        <f t="shared" si="0"/>
        <v>5.4101235128155477E-2</v>
      </c>
      <c r="J18" s="121">
        <f t="shared" si="1"/>
        <v>0.39084621392206975</v>
      </c>
    </row>
    <row r="19" spans="2:10" x14ac:dyDescent="0.2">
      <c r="B19" s="73" t="s">
        <v>242</v>
      </c>
      <c r="C19" s="70" t="s">
        <v>281</v>
      </c>
      <c r="D19" s="23" t="s">
        <v>263</v>
      </c>
      <c r="E19" s="71" t="s">
        <v>264</v>
      </c>
      <c r="F19" s="23" t="s">
        <v>262</v>
      </c>
      <c r="G19" s="72">
        <v>18</v>
      </c>
      <c r="H19" s="69">
        <v>16766.82</v>
      </c>
      <c r="I19" s="120">
        <f t="shared" si="0"/>
        <v>5.354596956626087E-2</v>
      </c>
      <c r="J19" s="121">
        <f t="shared" si="1"/>
        <v>0.44439218348833065</v>
      </c>
    </row>
    <row r="20" spans="2:10" x14ac:dyDescent="0.2">
      <c r="B20" s="73" t="s">
        <v>209</v>
      </c>
      <c r="C20" s="70" t="s">
        <v>98</v>
      </c>
      <c r="D20" s="23" t="s">
        <v>211</v>
      </c>
      <c r="E20" s="71" t="s">
        <v>212</v>
      </c>
      <c r="F20" s="23" t="s">
        <v>208</v>
      </c>
      <c r="G20" s="72">
        <v>2</v>
      </c>
      <c r="H20" s="69">
        <v>16008.62</v>
      </c>
      <c r="I20" s="120">
        <f t="shared" si="0"/>
        <v>5.1124606772055478E-2</v>
      </c>
      <c r="J20" s="121">
        <f t="shared" si="1"/>
        <v>0.49551679026038614</v>
      </c>
    </row>
    <row r="21" spans="2:10" x14ac:dyDescent="0.2">
      <c r="B21" s="73" t="s">
        <v>245</v>
      </c>
      <c r="C21" s="70" t="s">
        <v>281</v>
      </c>
      <c r="D21" s="23" t="s">
        <v>265</v>
      </c>
      <c r="E21" s="71" t="s">
        <v>266</v>
      </c>
      <c r="F21" s="23" t="s">
        <v>262</v>
      </c>
      <c r="G21" s="72">
        <v>28</v>
      </c>
      <c r="H21" s="69">
        <v>11775.68</v>
      </c>
      <c r="I21" s="120">
        <f t="shared" si="0"/>
        <v>3.7606427629212152E-2</v>
      </c>
      <c r="J21" s="121">
        <f t="shared" si="1"/>
        <v>0.53312321788959827</v>
      </c>
    </row>
    <row r="22" spans="2:10" ht="25.5" x14ac:dyDescent="0.2">
      <c r="B22" s="73" t="s">
        <v>139</v>
      </c>
      <c r="C22" s="70" t="s">
        <v>98</v>
      </c>
      <c r="D22" s="23" t="s">
        <v>235</v>
      </c>
      <c r="E22" s="71" t="s">
        <v>236</v>
      </c>
      <c r="F22" s="23" t="s">
        <v>104</v>
      </c>
      <c r="G22" s="72">
        <v>9.6</v>
      </c>
      <c r="H22" s="69">
        <v>11491.2</v>
      </c>
      <c r="I22" s="120">
        <f t="shared" si="0"/>
        <v>3.669792157843986E-2</v>
      </c>
      <c r="J22" s="121">
        <f t="shared" si="1"/>
        <v>0.56982113946803814</v>
      </c>
    </row>
    <row r="23" spans="2:10" ht="25.5" x14ac:dyDescent="0.2">
      <c r="B23" s="73" t="s">
        <v>295</v>
      </c>
      <c r="C23" s="70" t="s">
        <v>282</v>
      </c>
      <c r="D23" s="23" t="s">
        <v>111</v>
      </c>
      <c r="E23" s="71" t="s">
        <v>183</v>
      </c>
      <c r="F23" s="23" t="s">
        <v>104</v>
      </c>
      <c r="G23" s="72">
        <v>2.25</v>
      </c>
      <c r="H23" s="69">
        <v>11008.51</v>
      </c>
      <c r="I23" s="120">
        <f t="shared" si="0"/>
        <v>3.5156418535529012E-2</v>
      </c>
      <c r="J23" s="121">
        <f t="shared" si="1"/>
        <v>0.60497755800356712</v>
      </c>
    </row>
    <row r="24" spans="2:10" x14ac:dyDescent="0.2">
      <c r="B24" s="73" t="s">
        <v>297</v>
      </c>
      <c r="C24" s="70" t="s">
        <v>282</v>
      </c>
      <c r="D24" s="23" t="s">
        <v>114</v>
      </c>
      <c r="E24" s="71" t="s">
        <v>199</v>
      </c>
      <c r="F24" s="23" t="s">
        <v>104</v>
      </c>
      <c r="G24" s="72">
        <v>2.25</v>
      </c>
      <c r="H24" s="69">
        <v>10084.969999999999</v>
      </c>
      <c r="I24" s="120">
        <f t="shared" si="0"/>
        <v>3.2207031309255653E-2</v>
      </c>
      <c r="J24" s="121">
        <f t="shared" si="1"/>
        <v>0.63718458931282274</v>
      </c>
    </row>
    <row r="25" spans="2:10" ht="38.25" x14ac:dyDescent="0.2">
      <c r="B25" s="73" t="s">
        <v>140</v>
      </c>
      <c r="C25" s="70" t="s">
        <v>98</v>
      </c>
      <c r="D25" s="23" t="s">
        <v>237</v>
      </c>
      <c r="E25" s="71" t="s">
        <v>238</v>
      </c>
      <c r="F25" s="23" t="s">
        <v>104</v>
      </c>
      <c r="G25" s="72">
        <v>7.05</v>
      </c>
      <c r="H25" s="69">
        <v>9576.44</v>
      </c>
      <c r="I25" s="120">
        <f t="shared" si="0"/>
        <v>3.058300648501763E-2</v>
      </c>
      <c r="J25" s="121">
        <f t="shared" si="1"/>
        <v>0.6677675957978404</v>
      </c>
    </row>
    <row r="26" spans="2:10" ht="25.5" x14ac:dyDescent="0.2">
      <c r="B26" s="73" t="s">
        <v>308</v>
      </c>
      <c r="C26" s="70" t="s">
        <v>98</v>
      </c>
      <c r="D26" s="23" t="s">
        <v>309</v>
      </c>
      <c r="E26" s="71" t="s">
        <v>310</v>
      </c>
      <c r="F26" s="23" t="s">
        <v>107</v>
      </c>
      <c r="G26" s="72">
        <v>192.67</v>
      </c>
      <c r="H26" s="69">
        <v>9086.32</v>
      </c>
      <c r="I26" s="120">
        <f t="shared" si="0"/>
        <v>2.9017775236407826E-2</v>
      </c>
      <c r="J26" s="121">
        <f t="shared" si="1"/>
        <v>0.6967853710342482</v>
      </c>
    </row>
    <row r="27" spans="2:10" x14ac:dyDescent="0.2">
      <c r="B27" s="73" t="s">
        <v>124</v>
      </c>
      <c r="C27" s="70" t="s">
        <v>281</v>
      </c>
      <c r="D27" s="23" t="s">
        <v>125</v>
      </c>
      <c r="E27" s="71" t="s">
        <v>126</v>
      </c>
      <c r="F27" s="23" t="s">
        <v>107</v>
      </c>
      <c r="G27" s="72">
        <v>12</v>
      </c>
      <c r="H27" s="69">
        <v>8520.7199999999993</v>
      </c>
      <c r="I27" s="120">
        <f t="shared" si="0"/>
        <v>2.7211493521289685E-2</v>
      </c>
      <c r="J27" s="121">
        <f t="shared" si="1"/>
        <v>0.72399686455553791</v>
      </c>
    </row>
    <row r="28" spans="2:10" x14ac:dyDescent="0.2">
      <c r="B28" s="73" t="s">
        <v>147</v>
      </c>
      <c r="C28" s="70" t="s">
        <v>281</v>
      </c>
      <c r="D28" s="23" t="s">
        <v>318</v>
      </c>
      <c r="E28" s="71" t="s">
        <v>319</v>
      </c>
      <c r="F28" s="23" t="s">
        <v>107</v>
      </c>
      <c r="G28" s="72">
        <v>96</v>
      </c>
      <c r="H28" s="69">
        <v>8482.56</v>
      </c>
      <c r="I28" s="120">
        <f t="shared" si="0"/>
        <v>2.7089626989732208E-2</v>
      </c>
      <c r="J28" s="121">
        <f t="shared" si="1"/>
        <v>0.75108649154527007</v>
      </c>
    </row>
    <row r="29" spans="2:10" x14ac:dyDescent="0.2">
      <c r="B29" s="73" t="s">
        <v>296</v>
      </c>
      <c r="C29" s="70" t="s">
        <v>282</v>
      </c>
      <c r="D29" s="23" t="s">
        <v>113</v>
      </c>
      <c r="E29" s="71" t="s">
        <v>190</v>
      </c>
      <c r="F29" s="23" t="s">
        <v>104</v>
      </c>
      <c r="G29" s="72">
        <v>1.93</v>
      </c>
      <c r="H29" s="69">
        <v>8195.75</v>
      </c>
      <c r="I29" s="120">
        <f t="shared" si="0"/>
        <v>2.6173679926943961E-2</v>
      </c>
      <c r="J29" s="121">
        <f t="shared" si="1"/>
        <v>0.77726017147221405</v>
      </c>
    </row>
    <row r="30" spans="2:10" ht="25.5" x14ac:dyDescent="0.2">
      <c r="B30" s="73" t="s">
        <v>144</v>
      </c>
      <c r="C30" s="70" t="s">
        <v>98</v>
      </c>
      <c r="D30" s="23" t="s">
        <v>246</v>
      </c>
      <c r="E30" s="71" t="s">
        <v>247</v>
      </c>
      <c r="F30" s="23" t="s">
        <v>107</v>
      </c>
      <c r="G30" s="72">
        <v>330</v>
      </c>
      <c r="H30" s="69">
        <v>7477.8</v>
      </c>
      <c r="I30" s="120">
        <f t="shared" si="0"/>
        <v>2.3880858220138676E-2</v>
      </c>
      <c r="J30" s="121">
        <f t="shared" si="1"/>
        <v>0.80114102969235268</v>
      </c>
    </row>
    <row r="31" spans="2:10" x14ac:dyDescent="0.2">
      <c r="B31" s="73" t="s">
        <v>234</v>
      </c>
      <c r="C31" s="70" t="s">
        <v>281</v>
      </c>
      <c r="D31" s="23" t="s">
        <v>330</v>
      </c>
      <c r="E31" s="71" t="s">
        <v>331</v>
      </c>
      <c r="F31" s="23" t="s">
        <v>107</v>
      </c>
      <c r="G31" s="72">
        <v>12</v>
      </c>
      <c r="H31" s="69">
        <v>6806.16</v>
      </c>
      <c r="I31" s="120">
        <f t="shared" si="0"/>
        <v>2.1735930619109771E-2</v>
      </c>
      <c r="J31" s="121">
        <f t="shared" si="1"/>
        <v>0.8228769603114624</v>
      </c>
    </row>
    <row r="32" spans="2:10" x14ac:dyDescent="0.2">
      <c r="B32" s="73" t="s">
        <v>325</v>
      </c>
      <c r="C32" s="70" t="s">
        <v>281</v>
      </c>
      <c r="D32" s="23" t="s">
        <v>326</v>
      </c>
      <c r="E32" s="71" t="s">
        <v>327</v>
      </c>
      <c r="F32" s="23" t="s">
        <v>107</v>
      </c>
      <c r="G32" s="72">
        <v>96</v>
      </c>
      <c r="H32" s="69">
        <v>5304</v>
      </c>
      <c r="I32" s="120">
        <f t="shared" si="0"/>
        <v>1.6938681430315808E-2</v>
      </c>
      <c r="J32" s="121">
        <f t="shared" si="1"/>
        <v>0.83981564174177825</v>
      </c>
    </row>
    <row r="33" spans="2:10" ht="25.5" x14ac:dyDescent="0.2">
      <c r="B33" s="73" t="s">
        <v>145</v>
      </c>
      <c r="C33" s="70" t="s">
        <v>98</v>
      </c>
      <c r="D33" s="23" t="s">
        <v>249</v>
      </c>
      <c r="E33" s="71" t="s">
        <v>250</v>
      </c>
      <c r="F33" s="23" t="s">
        <v>107</v>
      </c>
      <c r="G33" s="72">
        <v>330</v>
      </c>
      <c r="H33" s="69">
        <v>5009.3999999999996</v>
      </c>
      <c r="I33" s="120">
        <f t="shared" si="0"/>
        <v>1.5997856477568625E-2</v>
      </c>
      <c r="J33" s="121">
        <f t="shared" si="1"/>
        <v>0.85581349821934682</v>
      </c>
    </row>
    <row r="34" spans="2:10" ht="63.75" x14ac:dyDescent="0.2">
      <c r="B34" s="73" t="s">
        <v>231</v>
      </c>
      <c r="C34" s="70" t="s">
        <v>98</v>
      </c>
      <c r="D34" s="23" t="s">
        <v>206</v>
      </c>
      <c r="E34" s="71" t="s">
        <v>332</v>
      </c>
      <c r="F34" s="23" t="s">
        <v>107</v>
      </c>
      <c r="G34" s="72">
        <v>12</v>
      </c>
      <c r="H34" s="69">
        <v>4275.3599999999997</v>
      </c>
      <c r="I34" s="120">
        <f t="shared" si="0"/>
        <v>1.3653650271477183E-2</v>
      </c>
      <c r="J34" s="121">
        <f t="shared" si="1"/>
        <v>0.86946714849082396</v>
      </c>
    </row>
    <row r="35" spans="2:10" ht="25.5" x14ac:dyDescent="0.2">
      <c r="B35" s="73" t="s">
        <v>299</v>
      </c>
      <c r="C35" s="70" t="s">
        <v>281</v>
      </c>
      <c r="D35" s="23" t="s">
        <v>300</v>
      </c>
      <c r="E35" s="71" t="s">
        <v>301</v>
      </c>
      <c r="F35" s="23" t="s">
        <v>104</v>
      </c>
      <c r="G35" s="72">
        <v>0.76</v>
      </c>
      <c r="H35" s="69">
        <v>4183.92</v>
      </c>
      <c r="I35" s="120">
        <f t="shared" si="0"/>
        <v>1.3361630469443234E-2</v>
      </c>
      <c r="J35" s="121">
        <f t="shared" si="1"/>
        <v>0.88282877896026724</v>
      </c>
    </row>
    <row r="36" spans="2:10" ht="38.25" x14ac:dyDescent="0.2">
      <c r="B36" s="73" t="s">
        <v>317</v>
      </c>
      <c r="C36" s="70" t="s">
        <v>98</v>
      </c>
      <c r="D36" s="23" t="s">
        <v>227</v>
      </c>
      <c r="E36" s="71" t="s">
        <v>228</v>
      </c>
      <c r="F36" s="23" t="s">
        <v>104</v>
      </c>
      <c r="G36" s="72">
        <v>3.3</v>
      </c>
      <c r="H36" s="69">
        <v>3962.9</v>
      </c>
      <c r="I36" s="120">
        <f t="shared" si="0"/>
        <v>1.2655788205165632E-2</v>
      </c>
      <c r="J36" s="121">
        <f t="shared" si="1"/>
        <v>0.8954845671654329</v>
      </c>
    </row>
    <row r="37" spans="2:10" x14ac:dyDescent="0.2">
      <c r="B37" s="73" t="s">
        <v>254</v>
      </c>
      <c r="C37" s="70" t="s">
        <v>281</v>
      </c>
      <c r="D37" s="23" t="s">
        <v>270</v>
      </c>
      <c r="E37" s="71" t="s">
        <v>271</v>
      </c>
      <c r="F37" s="23" t="s">
        <v>262</v>
      </c>
      <c r="G37" s="72">
        <v>4</v>
      </c>
      <c r="H37" s="69">
        <v>3290.68</v>
      </c>
      <c r="I37" s="120">
        <f t="shared" si="0"/>
        <v>1.0509008335051209E-2</v>
      </c>
      <c r="J37" s="121">
        <f t="shared" si="1"/>
        <v>0.90599357550048409</v>
      </c>
    </row>
    <row r="38" spans="2:10" x14ac:dyDescent="0.2">
      <c r="B38" s="73" t="s">
        <v>210</v>
      </c>
      <c r="C38" s="70" t="s">
        <v>282</v>
      </c>
      <c r="D38" s="23" t="s">
        <v>159</v>
      </c>
      <c r="E38" s="71" t="s">
        <v>283</v>
      </c>
      <c r="F38" s="23" t="s">
        <v>104</v>
      </c>
      <c r="G38" s="72">
        <v>192.67</v>
      </c>
      <c r="H38" s="69">
        <v>3140.52</v>
      </c>
      <c r="I38" s="120">
        <f t="shared" si="0"/>
        <v>1.0029462255945587E-2</v>
      </c>
      <c r="J38" s="121">
        <f t="shared" si="1"/>
        <v>0.91602303775642968</v>
      </c>
    </row>
    <row r="39" spans="2:10" ht="38.25" x14ac:dyDescent="0.2">
      <c r="B39" s="73" t="s">
        <v>337</v>
      </c>
      <c r="C39" s="70" t="s">
        <v>98</v>
      </c>
      <c r="D39" s="23" t="s">
        <v>338</v>
      </c>
      <c r="E39" s="71" t="s">
        <v>339</v>
      </c>
      <c r="F39" s="23" t="s">
        <v>103</v>
      </c>
      <c r="G39" s="72">
        <v>1</v>
      </c>
      <c r="H39" s="69">
        <v>2645.73</v>
      </c>
      <c r="I39" s="120">
        <f t="shared" si="0"/>
        <v>8.4493170476299846E-3</v>
      </c>
      <c r="J39" s="121">
        <f t="shared" si="1"/>
        <v>0.92447235480405965</v>
      </c>
    </row>
    <row r="40" spans="2:10" x14ac:dyDescent="0.2">
      <c r="B40" s="73" t="s">
        <v>158</v>
      </c>
      <c r="C40" s="70" t="s">
        <v>105</v>
      </c>
      <c r="D40" s="23" t="s">
        <v>292</v>
      </c>
      <c r="E40" s="71" t="s">
        <v>293</v>
      </c>
      <c r="F40" s="23" t="s">
        <v>108</v>
      </c>
      <c r="G40" s="72">
        <v>16</v>
      </c>
      <c r="H40" s="69">
        <v>2378.7199999999998</v>
      </c>
      <c r="I40" s="120">
        <f t="shared" si="0"/>
        <v>7.5966026191404247E-3</v>
      </c>
      <c r="J40" s="121">
        <f t="shared" si="1"/>
        <v>0.93206895742320006</v>
      </c>
    </row>
    <row r="41" spans="2:10" ht="51" x14ac:dyDescent="0.2">
      <c r="B41" s="73" t="s">
        <v>153</v>
      </c>
      <c r="C41" s="70" t="s">
        <v>98</v>
      </c>
      <c r="D41" s="23" t="s">
        <v>328</v>
      </c>
      <c r="E41" s="71" t="s">
        <v>329</v>
      </c>
      <c r="F41" s="23" t="s">
        <v>103</v>
      </c>
      <c r="G41" s="72">
        <v>2</v>
      </c>
      <c r="H41" s="69">
        <v>2235.3200000000002</v>
      </c>
      <c r="I41" s="120">
        <f t="shared" si="0"/>
        <v>7.1386450555832445E-3</v>
      </c>
      <c r="J41" s="121">
        <f t="shared" si="1"/>
        <v>0.93920760247878332</v>
      </c>
    </row>
    <row r="42" spans="2:10" x14ac:dyDescent="0.2">
      <c r="B42" s="73" t="s">
        <v>148</v>
      </c>
      <c r="C42" s="70" t="s">
        <v>281</v>
      </c>
      <c r="D42" s="23" t="s">
        <v>320</v>
      </c>
      <c r="E42" s="71" t="s">
        <v>321</v>
      </c>
      <c r="F42" s="23" t="s">
        <v>106</v>
      </c>
      <c r="G42" s="72">
        <v>56</v>
      </c>
      <c r="H42" s="69">
        <v>2048.48</v>
      </c>
      <c r="I42" s="120">
        <f t="shared" si="0"/>
        <v>6.5419589246556043E-3</v>
      </c>
      <c r="J42" s="121">
        <f t="shared" si="1"/>
        <v>0.94574956140343891</v>
      </c>
    </row>
    <row r="43" spans="2:10" x14ac:dyDescent="0.2">
      <c r="B43" s="73" t="s">
        <v>220</v>
      </c>
      <c r="C43" s="70" t="s">
        <v>281</v>
      </c>
      <c r="D43" s="23" t="s">
        <v>330</v>
      </c>
      <c r="E43" s="71" t="s">
        <v>331</v>
      </c>
      <c r="F43" s="23" t="s">
        <v>107</v>
      </c>
      <c r="G43" s="72">
        <v>3.36</v>
      </c>
      <c r="H43" s="69">
        <v>1905.72</v>
      </c>
      <c r="I43" s="120">
        <f t="shared" si="0"/>
        <v>6.0860452442272695E-3</v>
      </c>
      <c r="J43" s="121">
        <f t="shared" si="1"/>
        <v>0.9518356066476662</v>
      </c>
    </row>
    <row r="44" spans="2:10" ht="25.5" x14ac:dyDescent="0.2">
      <c r="B44" s="73" t="s">
        <v>143</v>
      </c>
      <c r="C44" s="70" t="s">
        <v>98</v>
      </c>
      <c r="D44" s="23" t="s">
        <v>243</v>
      </c>
      <c r="E44" s="71" t="s">
        <v>244</v>
      </c>
      <c r="F44" s="23" t="s">
        <v>107</v>
      </c>
      <c r="G44" s="72">
        <v>330</v>
      </c>
      <c r="H44" s="69">
        <v>1857.9</v>
      </c>
      <c r="I44" s="120">
        <f t="shared" si="0"/>
        <v>5.9333288516937666E-3</v>
      </c>
      <c r="J44" s="121">
        <f t="shared" si="1"/>
        <v>0.95776893549935993</v>
      </c>
    </row>
    <row r="45" spans="2:10" ht="25.5" x14ac:dyDescent="0.2">
      <c r="B45" s="73" t="s">
        <v>129</v>
      </c>
      <c r="C45" s="70" t="s">
        <v>98</v>
      </c>
      <c r="D45" s="23" t="s">
        <v>135</v>
      </c>
      <c r="E45" s="71" t="s">
        <v>214</v>
      </c>
      <c r="F45" s="23" t="s">
        <v>104</v>
      </c>
      <c r="G45" s="72">
        <v>13</v>
      </c>
      <c r="H45" s="69">
        <v>1705.73</v>
      </c>
      <c r="I45" s="120">
        <f t="shared" si="0"/>
        <v>5.4473637021366103E-3</v>
      </c>
      <c r="J45" s="121">
        <f t="shared" si="1"/>
        <v>0.96321629920149654</v>
      </c>
    </row>
    <row r="46" spans="2:10" x14ac:dyDescent="0.2">
      <c r="B46" s="73" t="s">
        <v>255</v>
      </c>
      <c r="C46" s="70" t="s">
        <v>281</v>
      </c>
      <c r="D46" s="23" t="s">
        <v>272</v>
      </c>
      <c r="E46" s="71" t="s">
        <v>273</v>
      </c>
      <c r="F46" s="23" t="s">
        <v>262</v>
      </c>
      <c r="G46" s="72">
        <v>4</v>
      </c>
      <c r="H46" s="69">
        <v>1616.12</v>
      </c>
      <c r="I46" s="120">
        <f t="shared" si="0"/>
        <v>5.1611881284242041E-3</v>
      </c>
      <c r="J46" s="121">
        <f t="shared" si="1"/>
        <v>0.96837748732992079</v>
      </c>
    </row>
    <row r="47" spans="2:10" ht="25.5" x14ac:dyDescent="0.2">
      <c r="B47" s="73" t="s">
        <v>314</v>
      </c>
      <c r="C47" s="70" t="s">
        <v>98</v>
      </c>
      <c r="D47" s="23" t="s">
        <v>221</v>
      </c>
      <c r="E47" s="71" t="s">
        <v>222</v>
      </c>
      <c r="F47" s="23" t="s">
        <v>106</v>
      </c>
      <c r="G47" s="72">
        <v>21.6</v>
      </c>
      <c r="H47" s="69">
        <v>1609.85</v>
      </c>
      <c r="I47" s="120">
        <f t="shared" si="0"/>
        <v>5.1411644608962857E-3</v>
      </c>
      <c r="J47" s="121">
        <f t="shared" si="1"/>
        <v>0.97351865179081709</v>
      </c>
    </row>
    <row r="48" spans="2:10" x14ac:dyDescent="0.2">
      <c r="B48" s="73" t="s">
        <v>251</v>
      </c>
      <c r="C48" s="70" t="s">
        <v>105</v>
      </c>
      <c r="D48" s="23" t="s">
        <v>150</v>
      </c>
      <c r="E48" s="71" t="s">
        <v>334</v>
      </c>
      <c r="F48" s="23" t="s">
        <v>103</v>
      </c>
      <c r="G48" s="72">
        <v>28</v>
      </c>
      <c r="H48" s="69">
        <v>1502.48</v>
      </c>
      <c r="I48" s="120">
        <f t="shared" si="0"/>
        <v>4.7982711303583888E-3</v>
      </c>
      <c r="J48" s="121">
        <f t="shared" si="1"/>
        <v>0.97831692292117545</v>
      </c>
    </row>
    <row r="49" spans="2:10" ht="25.5" x14ac:dyDescent="0.2">
      <c r="B49" s="73" t="s">
        <v>316</v>
      </c>
      <c r="C49" s="70" t="s">
        <v>98</v>
      </c>
      <c r="D49" s="23" t="s">
        <v>225</v>
      </c>
      <c r="E49" s="71" t="s">
        <v>226</v>
      </c>
      <c r="F49" s="23" t="s">
        <v>104</v>
      </c>
      <c r="G49" s="72">
        <v>1.65</v>
      </c>
      <c r="H49" s="69">
        <v>1492.69</v>
      </c>
      <c r="I49" s="120">
        <f t="shared" si="0"/>
        <v>4.7670061056218141E-3</v>
      </c>
      <c r="J49" s="121">
        <f t="shared" si="1"/>
        <v>0.98308392902679731</v>
      </c>
    </row>
    <row r="50" spans="2:10" x14ac:dyDescent="0.2">
      <c r="B50" s="73" t="s">
        <v>120</v>
      </c>
      <c r="C50" s="70" t="s">
        <v>281</v>
      </c>
      <c r="D50" s="23" t="s">
        <v>121</v>
      </c>
      <c r="E50" s="71" t="s">
        <v>122</v>
      </c>
      <c r="F50" s="23" t="s">
        <v>107</v>
      </c>
      <c r="G50" s="72">
        <v>6</v>
      </c>
      <c r="H50" s="69">
        <v>1411.5</v>
      </c>
      <c r="I50" s="120">
        <f t="shared" si="0"/>
        <v>4.5077203693232957E-3</v>
      </c>
      <c r="J50" s="121">
        <f t="shared" si="1"/>
        <v>0.98759164939612065</v>
      </c>
    </row>
    <row r="51" spans="2:10" ht="25.5" x14ac:dyDescent="0.2">
      <c r="B51" s="73" t="s">
        <v>315</v>
      </c>
      <c r="C51" s="70" t="s">
        <v>98</v>
      </c>
      <c r="D51" s="23" t="s">
        <v>223</v>
      </c>
      <c r="E51" s="71" t="s">
        <v>224</v>
      </c>
      <c r="F51" s="23" t="s">
        <v>106</v>
      </c>
      <c r="G51" s="72">
        <v>20</v>
      </c>
      <c r="H51" s="69">
        <v>994</v>
      </c>
      <c r="I51" s="120">
        <f t="shared" si="0"/>
        <v>3.1744059844898021E-3</v>
      </c>
      <c r="J51" s="121">
        <f t="shared" si="1"/>
        <v>0.99076605538061047</v>
      </c>
    </row>
    <row r="52" spans="2:10" ht="38.25" x14ac:dyDescent="0.2">
      <c r="B52" s="73" t="s">
        <v>138</v>
      </c>
      <c r="C52" s="70" t="s">
        <v>98</v>
      </c>
      <c r="D52" s="23" t="s">
        <v>232</v>
      </c>
      <c r="E52" s="71" t="s">
        <v>233</v>
      </c>
      <c r="F52" s="23" t="s">
        <v>107</v>
      </c>
      <c r="G52" s="72">
        <v>166.5</v>
      </c>
      <c r="H52" s="69">
        <v>769.23</v>
      </c>
      <c r="I52" s="120">
        <f t="shared" si="0"/>
        <v>2.4565878425041152E-3</v>
      </c>
      <c r="J52" s="121">
        <f t="shared" si="1"/>
        <v>0.9932226432231146</v>
      </c>
    </row>
    <row r="53" spans="2:10" ht="38.25" x14ac:dyDescent="0.2">
      <c r="B53" s="73" t="s">
        <v>252</v>
      </c>
      <c r="C53" s="70" t="s">
        <v>98</v>
      </c>
      <c r="D53" s="23" t="s">
        <v>335</v>
      </c>
      <c r="E53" s="71" t="s">
        <v>336</v>
      </c>
      <c r="F53" s="23" t="s">
        <v>103</v>
      </c>
      <c r="G53" s="72">
        <v>1</v>
      </c>
      <c r="H53" s="69">
        <v>661.05</v>
      </c>
      <c r="I53" s="120">
        <f t="shared" si="0"/>
        <v>2.1111077223812712E-3</v>
      </c>
      <c r="J53" s="121">
        <f t="shared" si="1"/>
        <v>0.99533375094549592</v>
      </c>
    </row>
    <row r="54" spans="2:10" ht="38.25" x14ac:dyDescent="0.2">
      <c r="B54" s="73" t="s">
        <v>311</v>
      </c>
      <c r="C54" s="70" t="s">
        <v>98</v>
      </c>
      <c r="D54" s="23" t="s">
        <v>312</v>
      </c>
      <c r="E54" s="71" t="s">
        <v>313</v>
      </c>
      <c r="F54" s="23" t="s">
        <v>106</v>
      </c>
      <c r="G54" s="72">
        <v>17.05</v>
      </c>
      <c r="H54" s="69">
        <v>645.51</v>
      </c>
      <c r="I54" s="120">
        <f t="shared" si="0"/>
        <v>2.0614796851589662E-3</v>
      </c>
      <c r="J54" s="121">
        <f t="shared" si="1"/>
        <v>0.99739523063065494</v>
      </c>
    </row>
    <row r="55" spans="2:10" x14ac:dyDescent="0.2">
      <c r="B55" s="73" t="s">
        <v>149</v>
      </c>
      <c r="C55" s="70" t="s">
        <v>281</v>
      </c>
      <c r="D55" s="23" t="s">
        <v>322</v>
      </c>
      <c r="E55" s="71" t="s">
        <v>323</v>
      </c>
      <c r="F55" s="23" t="s">
        <v>107</v>
      </c>
      <c r="G55" s="72">
        <v>65.5</v>
      </c>
      <c r="H55" s="69">
        <v>430.34</v>
      </c>
      <c r="I55" s="120">
        <f t="shared" si="0"/>
        <v>1.3743197901059773E-3</v>
      </c>
      <c r="J55" s="121">
        <f t="shared" si="1"/>
        <v>0.99876955042076088</v>
      </c>
    </row>
    <row r="56" spans="2:10" ht="25.5" x14ac:dyDescent="0.2">
      <c r="B56" s="73" t="s">
        <v>131</v>
      </c>
      <c r="C56" s="70" t="s">
        <v>98</v>
      </c>
      <c r="D56" s="23" t="s">
        <v>215</v>
      </c>
      <c r="E56" s="71" t="s">
        <v>216</v>
      </c>
      <c r="F56" s="23" t="s">
        <v>104</v>
      </c>
      <c r="G56" s="72">
        <v>2.25</v>
      </c>
      <c r="H56" s="69">
        <v>325.13</v>
      </c>
      <c r="I56" s="120">
        <f t="shared" si="0"/>
        <v>1.038324565127937E-3</v>
      </c>
      <c r="J56" s="121">
        <f t="shared" si="1"/>
        <v>0.99980787498588886</v>
      </c>
    </row>
    <row r="57" spans="2:10" x14ac:dyDescent="0.2">
      <c r="B57" s="73" t="s">
        <v>248</v>
      </c>
      <c r="C57" s="70" t="s">
        <v>281</v>
      </c>
      <c r="D57" s="23" t="s">
        <v>267</v>
      </c>
      <c r="E57" s="71" t="s">
        <v>268</v>
      </c>
      <c r="F57" s="23" t="s">
        <v>103</v>
      </c>
      <c r="G57" s="72">
        <v>2</v>
      </c>
      <c r="H57" s="69">
        <v>60.16</v>
      </c>
      <c r="I57" s="120">
        <f t="shared" si="0"/>
        <v>1.9212501411157594E-4</v>
      </c>
      <c r="J57" s="121">
        <f t="shared" si="1"/>
        <v>1.0000000000000004</v>
      </c>
    </row>
    <row r="58" spans="2:10" x14ac:dyDescent="0.2">
      <c r="B58" s="73"/>
      <c r="C58" s="70"/>
      <c r="D58" s="23"/>
      <c r="E58" s="71"/>
      <c r="F58" s="23"/>
      <c r="G58" s="72"/>
      <c r="H58" s="69"/>
      <c r="I58" s="120"/>
      <c r="J58" s="121"/>
    </row>
    <row r="59" spans="2:10" ht="4.9000000000000004" customHeight="1" x14ac:dyDescent="0.2">
      <c r="B59" s="217"/>
      <c r="C59" s="218"/>
      <c r="D59" s="218"/>
      <c r="E59" s="218"/>
      <c r="F59" s="218"/>
      <c r="G59" s="218"/>
      <c r="H59" s="218"/>
      <c r="I59" s="218"/>
      <c r="J59" s="219"/>
    </row>
    <row r="62" spans="2:10" ht="14.25" x14ac:dyDescent="0.2">
      <c r="B62" s="186" t="str">
        <f>DADOS!$C$20</f>
        <v>SÃO DOMINGOS DO ARAGUAIA/PA</v>
      </c>
      <c r="C62" s="186"/>
      <c r="D62" s="186"/>
      <c r="E62" s="1"/>
      <c r="F62" s="226"/>
      <c r="G62" s="226"/>
      <c r="H62" s="226"/>
      <c r="I62" s="226"/>
    </row>
    <row r="63" spans="2:10" ht="14.25" x14ac:dyDescent="0.2">
      <c r="B63" s="2" t="s">
        <v>40</v>
      </c>
      <c r="C63" s="1"/>
      <c r="D63" s="1"/>
      <c r="E63" s="1"/>
      <c r="F63" s="3" t="s">
        <v>41</v>
      </c>
      <c r="G63" s="1"/>
      <c r="H63" s="1"/>
      <c r="I63" s="1"/>
      <c r="J63" s="1"/>
    </row>
    <row r="64" spans="2:10" ht="14.25" x14ac:dyDescent="0.2">
      <c r="B64" s="1"/>
      <c r="C64" s="1"/>
      <c r="D64" s="1"/>
      <c r="E64" s="1"/>
      <c r="F64" s="2" t="s">
        <v>33</v>
      </c>
      <c r="G64" s="216" t="str">
        <f>DADOS!$C$17</f>
        <v>CLAUDIO EDUARDO BARBOSA CUNHA</v>
      </c>
      <c r="H64" s="216"/>
      <c r="I64" s="216"/>
      <c r="J64" s="1"/>
    </row>
    <row r="65" spans="2:10" ht="14.25" x14ac:dyDescent="0.2">
      <c r="B65" s="222">
        <f>DADOS!$C$7</f>
        <v>45866</v>
      </c>
      <c r="C65" s="222"/>
      <c r="D65" s="222"/>
      <c r="E65" s="1"/>
      <c r="F65" s="2" t="s">
        <v>34</v>
      </c>
      <c r="G65" s="216">
        <f>DADOS!$C$18</f>
        <v>2618350774</v>
      </c>
      <c r="H65" s="216"/>
      <c r="I65" s="216"/>
      <c r="J65" s="1"/>
    </row>
    <row r="66" spans="2:10" ht="14.25" x14ac:dyDescent="0.2">
      <c r="B66" s="2" t="s">
        <v>42</v>
      </c>
      <c r="C66" s="1"/>
      <c r="D66" s="1"/>
      <c r="E66" s="1"/>
      <c r="F66" s="2" t="s">
        <v>35</v>
      </c>
      <c r="G66" s="216" t="str">
        <f>DADOS!$C$19</f>
        <v>PA20251367252</v>
      </c>
      <c r="H66" s="216"/>
      <c r="I66" s="216"/>
      <c r="J66" s="1"/>
    </row>
  </sheetData>
  <autoFilter ref="B11:J58" xr:uid="{F68ED24E-E8D9-4D06-8FC8-1B9A48D014CA}"/>
  <mergeCells count="11">
    <mergeCell ref="B5:J5"/>
    <mergeCell ref="G66:I66"/>
    <mergeCell ref="F62:I62"/>
    <mergeCell ref="E9:J9"/>
    <mergeCell ref="B12:G12"/>
    <mergeCell ref="B6:D6"/>
    <mergeCell ref="B59:J59"/>
    <mergeCell ref="B62:D62"/>
    <mergeCell ref="G64:I64"/>
    <mergeCell ref="B65:D65"/>
    <mergeCell ref="G65:I65"/>
  </mergeCells>
  <conditionalFormatting sqref="B12 B13:G58">
    <cfRule type="expression" dxfId="3" priority="1">
      <formula>$A12="Nível 4"</formula>
    </cfRule>
    <cfRule type="expression" dxfId="2" priority="2">
      <formula>$A12="Nível 3"</formula>
    </cfRule>
    <cfRule type="expression" dxfId="1" priority="3">
      <formula>$A12="Nível 2"</formula>
    </cfRule>
    <cfRule type="expression" dxfId="0" priority="4">
      <formula>$A12="Meta"</formula>
    </cfRule>
  </conditionalFormatting>
  <pageMargins left="0.51181102362204722" right="0.51181102362204722" top="0.78740157480314965" bottom="0.78740157480314965" header="0.31496062992125984" footer="0.31496062992125984"/>
  <pageSetup paperSize="9" scale="65" fitToHeight="0" orientation="landscape" r:id="rId1"/>
  <headerFooter>
    <oddHeader>&amp;C&amp;G</oddHeader>
    <oddFooter>&amp;R&amp;P/&amp;N</oddFooter>
  </headerFooter>
  <colBreaks count="1" manualBreakCount="1">
    <brk id="6" max="59" man="1"/>
  </col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123ED-DCC4-49A9-B9EB-1DD87F43B332}">
  <dimension ref="B2:F22"/>
  <sheetViews>
    <sheetView showGridLines="0" view="pageBreakPreview" zoomScale="85" zoomScaleNormal="100" zoomScaleSheetLayoutView="85" workbookViewId="0">
      <selection activeCell="F34" sqref="F34"/>
    </sheetView>
  </sheetViews>
  <sheetFormatPr defaultColWidth="8.85546875" defaultRowHeight="12.75" x14ac:dyDescent="0.2"/>
  <cols>
    <col min="1" max="1" width="8.85546875" style="3"/>
    <col min="2" max="2" width="17.42578125" style="3" customWidth="1"/>
    <col min="3" max="3" width="73" style="3" customWidth="1"/>
    <col min="4" max="4" width="11.85546875" style="3" customWidth="1"/>
    <col min="5" max="6" width="17.28515625" style="3" customWidth="1"/>
    <col min="7" max="16384" width="8.85546875" style="3"/>
  </cols>
  <sheetData>
    <row r="2" spans="2:6" x14ac:dyDescent="0.2">
      <c r="B2" s="166" t="s">
        <v>96</v>
      </c>
      <c r="C2" s="167"/>
      <c r="D2" s="167"/>
      <c r="E2" s="167"/>
      <c r="F2" s="167"/>
    </row>
    <row r="3" spans="2:6" x14ac:dyDescent="0.2">
      <c r="B3" s="196" t="s">
        <v>47</v>
      </c>
      <c r="C3" s="197"/>
      <c r="D3" s="197"/>
    </row>
    <row r="5" spans="2:6" x14ac:dyDescent="0.2">
      <c r="B5" s="13" t="s">
        <v>2</v>
      </c>
      <c r="C5" s="196" t="s">
        <v>4</v>
      </c>
      <c r="D5" s="197"/>
      <c r="E5" s="197"/>
      <c r="F5" s="198"/>
    </row>
    <row r="6" spans="2:6" x14ac:dyDescent="0.2">
      <c r="B6" s="84" t="str">
        <f>DADOS!$C$5</f>
        <v>SDA.253</v>
      </c>
      <c r="C6" s="259" t="str">
        <f>DADOS!$C$3</f>
        <v>AMPLIAÇÃO DA ESCOLA BENTA ALVES</v>
      </c>
      <c r="D6" s="186"/>
      <c r="E6" s="186"/>
      <c r="F6" s="260"/>
    </row>
    <row r="8" spans="2:6" ht="25.5" x14ac:dyDescent="0.2">
      <c r="B8" s="29" t="s">
        <v>22</v>
      </c>
      <c r="C8" s="82" t="s">
        <v>25</v>
      </c>
      <c r="D8" s="29" t="s">
        <v>26</v>
      </c>
      <c r="E8" s="29" t="s">
        <v>94</v>
      </c>
      <c r="F8" s="29" t="s">
        <v>95</v>
      </c>
    </row>
    <row r="9" spans="2:6" x14ac:dyDescent="0.2">
      <c r="B9" s="124">
        <v>1</v>
      </c>
      <c r="C9" s="155" t="s">
        <v>276</v>
      </c>
      <c r="D9" s="156" t="s">
        <v>107</v>
      </c>
      <c r="E9" s="157">
        <f>ABC!G13</f>
        <v>165</v>
      </c>
      <c r="F9" s="123">
        <f t="shared" ref="F9:F15" si="0">TRUNC(E9*0.5,0)</f>
        <v>82</v>
      </c>
    </row>
    <row r="10" spans="2:6" ht="25.5" x14ac:dyDescent="0.2">
      <c r="B10" s="73">
        <v>2</v>
      </c>
      <c r="C10" s="131" t="s">
        <v>372</v>
      </c>
      <c r="D10" s="30" t="s">
        <v>107</v>
      </c>
      <c r="E10" s="72">
        <f>ABC!G14</f>
        <v>4</v>
      </c>
      <c r="F10" s="123">
        <f t="shared" si="0"/>
        <v>2</v>
      </c>
    </row>
    <row r="11" spans="2:6" x14ac:dyDescent="0.2">
      <c r="B11" s="73">
        <v>3</v>
      </c>
      <c r="C11" s="131" t="s">
        <v>304</v>
      </c>
      <c r="D11" s="30" t="s">
        <v>103</v>
      </c>
      <c r="E11" s="72">
        <v>14</v>
      </c>
      <c r="F11" s="123">
        <f t="shared" si="0"/>
        <v>7</v>
      </c>
    </row>
    <row r="12" spans="2:6" x14ac:dyDescent="0.2">
      <c r="B12" s="73">
        <v>4</v>
      </c>
      <c r="C12" s="131" t="s">
        <v>375</v>
      </c>
      <c r="D12" s="30" t="s">
        <v>104</v>
      </c>
      <c r="E12" s="72">
        <v>13</v>
      </c>
      <c r="F12" s="123">
        <f t="shared" si="0"/>
        <v>6</v>
      </c>
    </row>
    <row r="13" spans="2:6" x14ac:dyDescent="0.2">
      <c r="B13" s="73">
        <v>5</v>
      </c>
      <c r="C13" s="131" t="s">
        <v>376</v>
      </c>
      <c r="D13" s="30" t="s">
        <v>262</v>
      </c>
      <c r="E13" s="72">
        <v>18</v>
      </c>
      <c r="F13" s="123">
        <f t="shared" si="0"/>
        <v>9</v>
      </c>
    </row>
    <row r="14" spans="2:6" x14ac:dyDescent="0.2">
      <c r="B14" s="73">
        <v>6</v>
      </c>
      <c r="C14" s="131" t="s">
        <v>377</v>
      </c>
      <c r="D14" s="30" t="s">
        <v>262</v>
      </c>
      <c r="E14" s="72">
        <v>28</v>
      </c>
      <c r="F14" s="123">
        <f t="shared" si="0"/>
        <v>14</v>
      </c>
    </row>
    <row r="15" spans="2:6" x14ac:dyDescent="0.2">
      <c r="B15" s="74">
        <v>7</v>
      </c>
      <c r="C15" s="132" t="s">
        <v>378</v>
      </c>
      <c r="D15" s="122" t="s">
        <v>104</v>
      </c>
      <c r="E15" s="31">
        <f>ABC!G23</f>
        <v>2.25</v>
      </c>
      <c r="F15" s="41">
        <f t="shared" si="0"/>
        <v>1</v>
      </c>
    </row>
    <row r="16" spans="2:6" x14ac:dyDescent="0.2">
      <c r="B16" s="52"/>
      <c r="C16" s="126"/>
      <c r="D16" s="93"/>
      <c r="E16" s="125"/>
      <c r="F16" s="125"/>
    </row>
    <row r="18" spans="2:6" x14ac:dyDescent="0.2">
      <c r="B18" s="269" t="str">
        <f>DADOS!$C$20</f>
        <v>SÃO DOMINGOS DO ARAGUAIA/PA</v>
      </c>
      <c r="C18" s="269"/>
      <c r="E18" s="78"/>
      <c r="F18" s="78"/>
    </row>
    <row r="19" spans="2:6" x14ac:dyDescent="0.2">
      <c r="B19" s="2" t="s">
        <v>40</v>
      </c>
      <c r="D19" s="83" t="s">
        <v>41</v>
      </c>
      <c r="E19" s="83"/>
    </row>
    <row r="20" spans="2:6" x14ac:dyDescent="0.2">
      <c r="D20" s="2" t="s">
        <v>33</v>
      </c>
      <c r="E20" s="50" t="str">
        <f>DADOS!$C$17</f>
        <v>CLAUDIO EDUARDO BARBOSA CUNHA</v>
      </c>
    </row>
    <row r="21" spans="2:6" x14ac:dyDescent="0.2">
      <c r="B21" s="227">
        <f>DADOS!$C$7</f>
        <v>45866</v>
      </c>
      <c r="C21" s="227"/>
      <c r="D21" s="2" t="s">
        <v>34</v>
      </c>
      <c r="E21" s="50">
        <f>DADOS!$C$18</f>
        <v>2618350774</v>
      </c>
    </row>
    <row r="22" spans="2:6" x14ac:dyDescent="0.2">
      <c r="B22" s="2" t="s">
        <v>42</v>
      </c>
      <c r="D22" s="2" t="s">
        <v>35</v>
      </c>
      <c r="E22" s="50" t="str">
        <f>DADOS!$C$19</f>
        <v>PA20251367252</v>
      </c>
    </row>
  </sheetData>
  <mergeCells count="6">
    <mergeCell ref="B2:F2"/>
    <mergeCell ref="B18:C18"/>
    <mergeCell ref="B21:C21"/>
    <mergeCell ref="C5:F5"/>
    <mergeCell ref="C6:F6"/>
    <mergeCell ref="B3:D3"/>
  </mergeCells>
  <pageMargins left="0.51181102362204722" right="0.51181102362204722" top="0.78740157480314965" bottom="0.78740157480314965" header="0.31496062992125984" footer="0.31496062992125984"/>
  <pageSetup paperSize="9" scale="67" orientation="portrait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11</vt:i4>
      </vt:variant>
    </vt:vector>
  </HeadingPairs>
  <TitlesOfParts>
    <vt:vector size="19" baseType="lpstr">
      <vt:lpstr>DADOS</vt:lpstr>
      <vt:lpstr>COMPOSIÇÃO</vt:lpstr>
      <vt:lpstr>BDI</vt:lpstr>
      <vt:lpstr>ORÇAMENTO</vt:lpstr>
      <vt:lpstr>CÁLCULO</vt:lpstr>
      <vt:lpstr>CRONO</vt:lpstr>
      <vt:lpstr>ABC</vt:lpstr>
      <vt:lpstr>RELEVÂNCIA</vt:lpstr>
      <vt:lpstr>BDI!Area_de_impressao</vt:lpstr>
      <vt:lpstr>CÁLCULO!Area_de_impressao</vt:lpstr>
      <vt:lpstr>COMPOSIÇÃO!Area_de_impressao</vt:lpstr>
      <vt:lpstr>CRONO!Area_de_impressao</vt:lpstr>
      <vt:lpstr>ORÇAMENTO!Area_de_impressao</vt:lpstr>
      <vt:lpstr>RELEVÂNCIA!Area_de_impressao</vt:lpstr>
      <vt:lpstr>ABC!Titulos_de_impressao</vt:lpstr>
      <vt:lpstr>CÁLCULO!Titulos_de_impressao</vt:lpstr>
      <vt:lpstr>COMPOSIÇÃO!Titulos_de_impressao</vt:lpstr>
      <vt:lpstr>CRONO!Titulos_de_impressao</vt:lpstr>
      <vt:lpstr>ORÇAMENTO!Titulos_de_impressao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Cliente</dc:creator>
  <cp:lastModifiedBy>Eduardo</cp:lastModifiedBy>
  <cp:lastPrinted>2025-07-28T15:38:40Z</cp:lastPrinted>
  <dcterms:created xsi:type="dcterms:W3CDTF">2024-07-30T20:28:51Z</dcterms:created>
  <dcterms:modified xsi:type="dcterms:W3CDTF">2025-07-28T15:38:40Z</dcterms:modified>
</cp:coreProperties>
</file>