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6effeeb9cadcbd7c/ARQUIVOS/2024/SDA/UBS - Novo Pac/Documentos emitidos/Vila São Benedito/"/>
    </mc:Choice>
  </mc:AlternateContent>
  <xr:revisionPtr revIDLastSave="2" documentId="8_{9D075B72-4F2B-4CEE-9857-44760334680C}" xr6:coauthVersionLast="47" xr6:coauthVersionMax="47" xr10:uidLastSave="{F6284E15-BFE4-4EAB-9CF9-51AD04C0AFFD}"/>
  <bookViews>
    <workbookView xWindow="-28920" yWindow="-120" windowWidth="29040" windowHeight="15720" activeTab="5" xr2:uid="{1C818BF4-CFB8-4C35-9F6A-C97ECE918AD6}"/>
  </bookViews>
  <sheets>
    <sheet name="DADOS" sheetId="2" r:id="rId1"/>
    <sheet name="COMPOSIÇÃO" sheetId="6" r:id="rId2"/>
    <sheet name="BDI" sheetId="3" r:id="rId3"/>
    <sheet name="ORÇAMENTO" sheetId="1" r:id="rId4"/>
    <sheet name="CÁLCULO" sheetId="4" r:id="rId5"/>
    <sheet name="CRONO" sheetId="9" r:id="rId6"/>
    <sheet name="ABC" sheetId="7" r:id="rId7"/>
    <sheet name="RELEVÂNCIA" sheetId="8" r:id="rId8"/>
  </sheets>
  <externalReferences>
    <externalReference r:id="rId9"/>
  </externalReferences>
  <definedNames>
    <definedName name="_xlnm._FilterDatabase" localSheetId="6" hidden="1">ABC!$B$11:$J$193</definedName>
    <definedName name="_xlnm.Print_Area" localSheetId="2">BDI!$B$1:$K$55</definedName>
    <definedName name="_xlnm.Print_Area" localSheetId="4">CÁLCULO!$B$1:$F$250</definedName>
    <definedName name="_xlnm.Print_Area" localSheetId="1">COMPOSIÇÃO!$A$1:$G$158</definedName>
    <definedName name="_xlnm.Print_Area" localSheetId="5">CRONO!$B$1:$S$47</definedName>
    <definedName name="_xlnm.Print_Area" localSheetId="3">ORÇAMENTO!$B$1:$K$255</definedName>
    <definedName name="_xlnm.Print_Area" localSheetId="7">RELEVÂNCIA!$B$1:$F$26</definedName>
    <definedName name="CAIXA.Modo" hidden="1">[1]BM!$A$3</definedName>
    <definedName name="_xlnm.Print_Titles" localSheetId="6">ABC!$1:$11</definedName>
    <definedName name="_xlnm.Print_Titles" localSheetId="4">CÁLCULO!$5:$12</definedName>
    <definedName name="_xlnm.Print_Titles" localSheetId="1">COMPOSIÇÃO!$1:$4</definedName>
    <definedName name="_xlnm.Print_Titles" localSheetId="5">CRONO!$1:$8</definedName>
    <definedName name="_xlnm.Print_Titles" localSheetId="3">ORÇAMENTO!$1:$12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8" l="1"/>
  <c r="F10" i="8"/>
  <c r="F11" i="8"/>
  <c r="F12" i="8"/>
  <c r="F13" i="8"/>
  <c r="F14" i="8"/>
  <c r="F15" i="8"/>
  <c r="F16" i="8"/>
  <c r="F17" i="8"/>
  <c r="F18" i="8"/>
  <c r="F19" i="8"/>
  <c r="E13" i="8"/>
  <c r="J13" i="7"/>
  <c r="J14" i="7" s="1"/>
  <c r="J15" i="7" s="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J56" i="7" s="1"/>
  <c r="J57" i="7" s="1"/>
  <c r="J58" i="7" s="1"/>
  <c r="J59" i="7" s="1"/>
  <c r="J60" i="7" s="1"/>
  <c r="J61" i="7" s="1"/>
  <c r="J62" i="7" s="1"/>
  <c r="J63" i="7" s="1"/>
  <c r="J64"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J91" i="7" s="1"/>
  <c r="J92" i="7" s="1"/>
  <c r="J93" i="7" s="1"/>
  <c r="J94" i="7" s="1"/>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J128" i="7" s="1"/>
  <c r="J129" i="7" s="1"/>
  <c r="J130" i="7" s="1"/>
  <c r="J131" i="7" s="1"/>
  <c r="J132" i="7" s="1"/>
  <c r="J133" i="7" s="1"/>
  <c r="J134" i="7" s="1"/>
  <c r="J135" i="7" s="1"/>
  <c r="J136" i="7" s="1"/>
  <c r="J137" i="7" s="1"/>
  <c r="J138" i="7" s="1"/>
  <c r="J139" i="7" s="1"/>
  <c r="J140" i="7" s="1"/>
  <c r="J141" i="7" s="1"/>
  <c r="J142" i="7" s="1"/>
  <c r="J143" i="7" s="1"/>
  <c r="J144" i="7" s="1"/>
  <c r="J145" i="7" s="1"/>
  <c r="J146" i="7" s="1"/>
  <c r="J147" i="7" s="1"/>
  <c r="J148" i="7" s="1"/>
  <c r="J149" i="7" s="1"/>
  <c r="J150" i="7" s="1"/>
  <c r="J151" i="7" s="1"/>
  <c r="J152" i="7" s="1"/>
  <c r="J153" i="7" s="1"/>
  <c r="J154" i="7" s="1"/>
  <c r="J155" i="7" s="1"/>
  <c r="J156" i="7" s="1"/>
  <c r="J157" i="7" s="1"/>
  <c r="J158" i="7" s="1"/>
  <c r="J159" i="7" s="1"/>
  <c r="J160" i="7" s="1"/>
  <c r="J161" i="7" s="1"/>
  <c r="J162" i="7" s="1"/>
  <c r="J163" i="7" s="1"/>
  <c r="J164" i="7" s="1"/>
  <c r="J165" i="7" s="1"/>
  <c r="J166" i="7" s="1"/>
  <c r="J167" i="7" s="1"/>
  <c r="J168" i="7" s="1"/>
  <c r="J169" i="7" s="1"/>
  <c r="J170" i="7" s="1"/>
  <c r="J171" i="7" s="1"/>
  <c r="J172" i="7" s="1"/>
  <c r="J173" i="7" s="1"/>
  <c r="J174" i="7" s="1"/>
  <c r="J175" i="7" s="1"/>
  <c r="J176" i="7" s="1"/>
  <c r="J177" i="7" s="1"/>
  <c r="J178" i="7" s="1"/>
  <c r="J179" i="7" s="1"/>
  <c r="J180" i="7" s="1"/>
  <c r="J181" i="7" s="1"/>
  <c r="J182" i="7" s="1"/>
  <c r="J183" i="7" s="1"/>
  <c r="J184" i="7" s="1"/>
  <c r="J185" i="7" s="1"/>
  <c r="J186" i="7" s="1"/>
  <c r="J187" i="7" s="1"/>
  <c r="J188" i="7" s="1"/>
  <c r="J189" i="7" s="1"/>
  <c r="J190" i="7" s="1"/>
  <c r="J191" i="7" s="1"/>
  <c r="J192" i="7" s="1"/>
  <c r="L35" i="9"/>
  <c r="M35" i="9"/>
  <c r="N35" i="9"/>
  <c r="O35" i="9"/>
  <c r="P35" i="9"/>
  <c r="Q35" i="9"/>
  <c r="R35" i="9"/>
  <c r="S35" i="9"/>
  <c r="K28" i="9"/>
  <c r="K26" i="9"/>
  <c r="J20" i="9"/>
  <c r="J18" i="9"/>
  <c r="H18" i="9"/>
  <c r="A18" i="9" s="1"/>
  <c r="H12" i="9"/>
  <c r="F29" i="9"/>
  <c r="K30" i="9" s="1"/>
  <c r="C29" i="9"/>
  <c r="F27" i="9"/>
  <c r="C27" i="9"/>
  <c r="F25" i="9"/>
  <c r="J26" i="9" s="1"/>
  <c r="A26" i="9" s="1"/>
  <c r="C25" i="9"/>
  <c r="F23" i="9"/>
  <c r="J24" i="9" s="1"/>
  <c r="C23" i="9"/>
  <c r="F21" i="9"/>
  <c r="K22" i="9" s="1"/>
  <c r="C21" i="9"/>
  <c r="F19" i="9"/>
  <c r="K20" i="9" s="1"/>
  <c r="K35" i="9" s="1"/>
  <c r="C19" i="9"/>
  <c r="F17" i="9"/>
  <c r="I18" i="9" s="1"/>
  <c r="C17" i="9"/>
  <c r="F15" i="9"/>
  <c r="J16" i="9" s="1"/>
  <c r="C15" i="9"/>
  <c r="F13" i="9"/>
  <c r="I14" i="9" s="1"/>
  <c r="F11" i="9"/>
  <c r="F9" i="9"/>
  <c r="C32" i="9" s="1"/>
  <c r="C13" i="9"/>
  <c r="C11" i="9"/>
  <c r="C9" i="9"/>
  <c r="A27" i="9"/>
  <c r="A25" i="9"/>
  <c r="A23" i="9"/>
  <c r="A21" i="9"/>
  <c r="A19" i="9"/>
  <c r="A17" i="9"/>
  <c r="A15" i="9"/>
  <c r="A14" i="4"/>
  <c r="B14" i="4"/>
  <c r="C14" i="4"/>
  <c r="D14" i="4"/>
  <c r="E14" i="4"/>
  <c r="A15" i="4"/>
  <c r="B15" i="4"/>
  <c r="C15" i="4"/>
  <c r="D15" i="4"/>
  <c r="E15" i="4"/>
  <c r="A16" i="4"/>
  <c r="B16" i="4"/>
  <c r="C16" i="4"/>
  <c r="D16" i="4"/>
  <c r="E16" i="4"/>
  <c r="A17" i="4"/>
  <c r="B17" i="4"/>
  <c r="C17" i="4"/>
  <c r="D17" i="4"/>
  <c r="E17" i="4"/>
  <c r="A18" i="4"/>
  <c r="B18" i="4"/>
  <c r="C18" i="4"/>
  <c r="D18" i="4"/>
  <c r="E18" i="4"/>
  <c r="A19" i="4"/>
  <c r="B19" i="4"/>
  <c r="C19" i="4"/>
  <c r="D19" i="4"/>
  <c r="E19" i="4"/>
  <c r="A20" i="4"/>
  <c r="B20" i="4"/>
  <c r="C20" i="4"/>
  <c r="D20" i="4"/>
  <c r="E20" i="4"/>
  <c r="A21" i="4"/>
  <c r="B21" i="4"/>
  <c r="C21" i="4"/>
  <c r="D21" i="4"/>
  <c r="E21" i="4"/>
  <c r="A22" i="4"/>
  <c r="B22" i="4"/>
  <c r="C22" i="4"/>
  <c r="D22" i="4"/>
  <c r="E22" i="4"/>
  <c r="A23" i="4"/>
  <c r="B23" i="4"/>
  <c r="C23" i="4"/>
  <c r="D23" i="4"/>
  <c r="E23" i="4"/>
  <c r="A24" i="4"/>
  <c r="B24" i="4"/>
  <c r="C24" i="4"/>
  <c r="D24" i="4"/>
  <c r="E24" i="4"/>
  <c r="A25" i="4"/>
  <c r="B25" i="4"/>
  <c r="C25" i="4"/>
  <c r="D25" i="4"/>
  <c r="E25" i="4"/>
  <c r="A26" i="4"/>
  <c r="B26" i="4"/>
  <c r="C26" i="4"/>
  <c r="D26" i="4"/>
  <c r="E26" i="4"/>
  <c r="A27" i="4"/>
  <c r="B27" i="4"/>
  <c r="C27" i="4"/>
  <c r="D27" i="4"/>
  <c r="E27" i="4"/>
  <c r="A28" i="4"/>
  <c r="B28" i="4"/>
  <c r="C28" i="4"/>
  <c r="D28" i="4"/>
  <c r="E28" i="4"/>
  <c r="A29" i="4"/>
  <c r="B29" i="4"/>
  <c r="C29" i="4"/>
  <c r="D29" i="4"/>
  <c r="E29" i="4"/>
  <c r="A30" i="4"/>
  <c r="B30" i="4"/>
  <c r="C30" i="4"/>
  <c r="D30" i="4"/>
  <c r="E30" i="4"/>
  <c r="A31" i="4"/>
  <c r="B31" i="4"/>
  <c r="C31" i="4"/>
  <c r="D31" i="4"/>
  <c r="E31" i="4"/>
  <c r="A32" i="4"/>
  <c r="B32" i="4"/>
  <c r="C32" i="4"/>
  <c r="D32" i="4"/>
  <c r="E32" i="4"/>
  <c r="A33" i="4"/>
  <c r="B33" i="4"/>
  <c r="C33" i="4"/>
  <c r="D33" i="4"/>
  <c r="E33" i="4"/>
  <c r="A34" i="4"/>
  <c r="B34" i="4"/>
  <c r="C34" i="4"/>
  <c r="D34" i="4"/>
  <c r="E34" i="4"/>
  <c r="A35" i="4"/>
  <c r="B35" i="4"/>
  <c r="C35" i="4"/>
  <c r="D35" i="4"/>
  <c r="E35" i="4"/>
  <c r="A36" i="4"/>
  <c r="B36" i="4"/>
  <c r="C36" i="4"/>
  <c r="D36" i="4"/>
  <c r="E36" i="4"/>
  <c r="A37" i="4"/>
  <c r="B37" i="4"/>
  <c r="C37" i="4"/>
  <c r="D37" i="4"/>
  <c r="E37" i="4"/>
  <c r="A38" i="4"/>
  <c r="B38" i="4"/>
  <c r="C38" i="4"/>
  <c r="D38" i="4"/>
  <c r="E38" i="4"/>
  <c r="A39" i="4"/>
  <c r="B39" i="4"/>
  <c r="C39" i="4"/>
  <c r="D39" i="4"/>
  <c r="E39" i="4"/>
  <c r="A40" i="4"/>
  <c r="B40" i="4"/>
  <c r="C40" i="4"/>
  <c r="D40" i="4"/>
  <c r="E40" i="4"/>
  <c r="A41" i="4"/>
  <c r="B41" i="4"/>
  <c r="C41" i="4"/>
  <c r="D41" i="4"/>
  <c r="E41" i="4"/>
  <c r="A42" i="4"/>
  <c r="B42" i="4"/>
  <c r="C42" i="4"/>
  <c r="D42" i="4"/>
  <c r="E42" i="4"/>
  <c r="A43" i="4"/>
  <c r="B43" i="4"/>
  <c r="C43" i="4"/>
  <c r="D43" i="4"/>
  <c r="E43" i="4"/>
  <c r="A44" i="4"/>
  <c r="B44" i="4"/>
  <c r="C44" i="4"/>
  <c r="D44" i="4"/>
  <c r="E44" i="4"/>
  <c r="A45" i="4"/>
  <c r="B45" i="4"/>
  <c r="C45" i="4"/>
  <c r="D45" i="4"/>
  <c r="E45" i="4"/>
  <c r="A46" i="4"/>
  <c r="B46" i="4"/>
  <c r="C46" i="4"/>
  <c r="D46" i="4"/>
  <c r="E46" i="4"/>
  <c r="A47" i="4"/>
  <c r="B47" i="4"/>
  <c r="C47" i="4"/>
  <c r="D47" i="4"/>
  <c r="E47" i="4"/>
  <c r="A48" i="4"/>
  <c r="B48" i="4"/>
  <c r="C48" i="4"/>
  <c r="D48" i="4"/>
  <c r="E48" i="4"/>
  <c r="A49" i="4"/>
  <c r="B49" i="4"/>
  <c r="C49" i="4"/>
  <c r="D49" i="4"/>
  <c r="E49" i="4"/>
  <c r="A50" i="4"/>
  <c r="B50" i="4"/>
  <c r="C50" i="4"/>
  <c r="D50" i="4"/>
  <c r="E50" i="4"/>
  <c r="A51" i="4"/>
  <c r="B51" i="4"/>
  <c r="C51" i="4"/>
  <c r="D51" i="4"/>
  <c r="E51" i="4"/>
  <c r="A52" i="4"/>
  <c r="B52" i="4"/>
  <c r="C52" i="4"/>
  <c r="D52" i="4"/>
  <c r="E52" i="4"/>
  <c r="A53" i="4"/>
  <c r="B53" i="4"/>
  <c r="C53" i="4"/>
  <c r="D53" i="4"/>
  <c r="E53" i="4"/>
  <c r="A54" i="4"/>
  <c r="B54" i="4"/>
  <c r="C54" i="4"/>
  <c r="D54" i="4"/>
  <c r="E54" i="4"/>
  <c r="A55" i="4"/>
  <c r="B55" i="4"/>
  <c r="C55" i="4"/>
  <c r="D55" i="4"/>
  <c r="E55" i="4"/>
  <c r="A56" i="4"/>
  <c r="B56" i="4"/>
  <c r="C56" i="4"/>
  <c r="D56" i="4"/>
  <c r="E56" i="4"/>
  <c r="A57" i="4"/>
  <c r="B57" i="4"/>
  <c r="C57" i="4"/>
  <c r="D57" i="4"/>
  <c r="E57" i="4"/>
  <c r="A58" i="4"/>
  <c r="B58" i="4"/>
  <c r="C58" i="4"/>
  <c r="D58" i="4"/>
  <c r="E58" i="4"/>
  <c r="A59" i="4"/>
  <c r="B59" i="4"/>
  <c r="C59" i="4"/>
  <c r="D59" i="4"/>
  <c r="E59" i="4"/>
  <c r="A60" i="4"/>
  <c r="B60" i="4"/>
  <c r="C60" i="4"/>
  <c r="D60" i="4"/>
  <c r="E60" i="4"/>
  <c r="A61" i="4"/>
  <c r="B61" i="4"/>
  <c r="C61" i="4"/>
  <c r="D61" i="4"/>
  <c r="E61" i="4"/>
  <c r="A62" i="4"/>
  <c r="B62" i="4"/>
  <c r="C62" i="4"/>
  <c r="D62" i="4"/>
  <c r="E62" i="4"/>
  <c r="A63" i="4"/>
  <c r="B63" i="4"/>
  <c r="C63" i="4"/>
  <c r="D63" i="4"/>
  <c r="E63" i="4"/>
  <c r="A64" i="4"/>
  <c r="B64" i="4"/>
  <c r="C64" i="4"/>
  <c r="D64" i="4"/>
  <c r="E64" i="4"/>
  <c r="A65" i="4"/>
  <c r="B65" i="4"/>
  <c r="C65" i="4"/>
  <c r="D65" i="4"/>
  <c r="E65" i="4"/>
  <c r="A66" i="4"/>
  <c r="B66" i="4"/>
  <c r="C66" i="4"/>
  <c r="D66" i="4"/>
  <c r="E66" i="4"/>
  <c r="A67" i="4"/>
  <c r="B67" i="4"/>
  <c r="C67" i="4"/>
  <c r="D67" i="4"/>
  <c r="E67" i="4"/>
  <c r="A68" i="4"/>
  <c r="B68" i="4"/>
  <c r="C68" i="4"/>
  <c r="D68" i="4"/>
  <c r="E68" i="4"/>
  <c r="A69" i="4"/>
  <c r="B69" i="4"/>
  <c r="C69" i="4"/>
  <c r="D69" i="4"/>
  <c r="E69" i="4"/>
  <c r="A70" i="4"/>
  <c r="B70" i="4"/>
  <c r="C70" i="4"/>
  <c r="D70" i="4"/>
  <c r="E70" i="4"/>
  <c r="A71" i="4"/>
  <c r="B71" i="4"/>
  <c r="C71" i="4"/>
  <c r="D71" i="4"/>
  <c r="E71" i="4"/>
  <c r="A72" i="4"/>
  <c r="B72" i="4"/>
  <c r="C72" i="4"/>
  <c r="D72" i="4"/>
  <c r="E72" i="4"/>
  <c r="A73" i="4"/>
  <c r="B73" i="4"/>
  <c r="C73" i="4"/>
  <c r="D73" i="4"/>
  <c r="E73" i="4"/>
  <c r="A74" i="4"/>
  <c r="B74" i="4"/>
  <c r="C74" i="4"/>
  <c r="D74" i="4"/>
  <c r="E74" i="4"/>
  <c r="A75" i="4"/>
  <c r="B75" i="4"/>
  <c r="C75" i="4"/>
  <c r="D75" i="4"/>
  <c r="E75" i="4"/>
  <c r="A76" i="4"/>
  <c r="B76" i="4"/>
  <c r="C76" i="4"/>
  <c r="D76" i="4"/>
  <c r="E76" i="4"/>
  <c r="A77" i="4"/>
  <c r="B77" i="4"/>
  <c r="C77" i="4"/>
  <c r="D77" i="4"/>
  <c r="E77" i="4"/>
  <c r="A78" i="4"/>
  <c r="B78" i="4"/>
  <c r="C78" i="4"/>
  <c r="D78" i="4"/>
  <c r="E78" i="4"/>
  <c r="A79" i="4"/>
  <c r="B79" i="4"/>
  <c r="C79" i="4"/>
  <c r="D79" i="4"/>
  <c r="E79" i="4"/>
  <c r="A80" i="4"/>
  <c r="B80" i="4"/>
  <c r="C80" i="4"/>
  <c r="D80" i="4"/>
  <c r="E80" i="4"/>
  <c r="A81" i="4"/>
  <c r="B81" i="4"/>
  <c r="C81" i="4"/>
  <c r="D81" i="4"/>
  <c r="E81" i="4"/>
  <c r="A82" i="4"/>
  <c r="B82" i="4"/>
  <c r="C82" i="4"/>
  <c r="D82" i="4"/>
  <c r="E82" i="4"/>
  <c r="A83" i="4"/>
  <c r="B83" i="4"/>
  <c r="C83" i="4"/>
  <c r="D83" i="4"/>
  <c r="E83" i="4"/>
  <c r="A84" i="4"/>
  <c r="B84" i="4"/>
  <c r="C84" i="4"/>
  <c r="D84" i="4"/>
  <c r="E84" i="4"/>
  <c r="A85" i="4"/>
  <c r="B85" i="4"/>
  <c r="C85" i="4"/>
  <c r="D85" i="4"/>
  <c r="E85" i="4"/>
  <c r="A86" i="4"/>
  <c r="B86" i="4"/>
  <c r="C86" i="4"/>
  <c r="D86" i="4"/>
  <c r="E86" i="4"/>
  <c r="A87" i="4"/>
  <c r="B87" i="4"/>
  <c r="C87" i="4"/>
  <c r="D87" i="4"/>
  <c r="E87" i="4"/>
  <c r="A88" i="4"/>
  <c r="B88" i="4"/>
  <c r="C88" i="4"/>
  <c r="D88" i="4"/>
  <c r="E88" i="4"/>
  <c r="A89" i="4"/>
  <c r="B89" i="4"/>
  <c r="C89" i="4"/>
  <c r="D89" i="4"/>
  <c r="E89" i="4"/>
  <c r="A90" i="4"/>
  <c r="B90" i="4"/>
  <c r="C90" i="4"/>
  <c r="D90" i="4"/>
  <c r="E90" i="4"/>
  <c r="A91" i="4"/>
  <c r="B91" i="4"/>
  <c r="C91" i="4"/>
  <c r="D91" i="4"/>
  <c r="E91" i="4"/>
  <c r="A92" i="4"/>
  <c r="B92" i="4"/>
  <c r="C92" i="4"/>
  <c r="D92" i="4"/>
  <c r="E92" i="4"/>
  <c r="A93" i="4"/>
  <c r="B93" i="4"/>
  <c r="C93" i="4"/>
  <c r="D93" i="4"/>
  <c r="E93" i="4"/>
  <c r="A94" i="4"/>
  <c r="B94" i="4"/>
  <c r="C94" i="4"/>
  <c r="D94" i="4"/>
  <c r="E94" i="4"/>
  <c r="A95" i="4"/>
  <c r="B95" i="4"/>
  <c r="C95" i="4"/>
  <c r="D95" i="4"/>
  <c r="E95" i="4"/>
  <c r="A96" i="4"/>
  <c r="B96" i="4"/>
  <c r="C96" i="4"/>
  <c r="D96" i="4"/>
  <c r="E96" i="4"/>
  <c r="A97" i="4"/>
  <c r="B97" i="4"/>
  <c r="C97" i="4"/>
  <c r="D97" i="4"/>
  <c r="E97" i="4"/>
  <c r="A98" i="4"/>
  <c r="B98" i="4"/>
  <c r="C98" i="4"/>
  <c r="D98" i="4"/>
  <c r="E98" i="4"/>
  <c r="A99" i="4"/>
  <c r="B99" i="4"/>
  <c r="C99" i="4"/>
  <c r="D99" i="4"/>
  <c r="E99" i="4"/>
  <c r="A100" i="4"/>
  <c r="B100" i="4"/>
  <c r="C100" i="4"/>
  <c r="D100" i="4"/>
  <c r="E100" i="4"/>
  <c r="A101" i="4"/>
  <c r="B101" i="4"/>
  <c r="C101" i="4"/>
  <c r="D101" i="4"/>
  <c r="E101" i="4"/>
  <c r="A102" i="4"/>
  <c r="B102" i="4"/>
  <c r="C102" i="4"/>
  <c r="D102" i="4"/>
  <c r="E102" i="4"/>
  <c r="A103" i="4"/>
  <c r="B103" i="4"/>
  <c r="C103" i="4"/>
  <c r="D103" i="4"/>
  <c r="E103" i="4"/>
  <c r="A104" i="4"/>
  <c r="B104" i="4"/>
  <c r="C104" i="4"/>
  <c r="D104" i="4"/>
  <c r="E104" i="4"/>
  <c r="A105" i="4"/>
  <c r="B105" i="4"/>
  <c r="C105" i="4"/>
  <c r="D105" i="4"/>
  <c r="E105" i="4"/>
  <c r="A106" i="4"/>
  <c r="B106" i="4"/>
  <c r="C106" i="4"/>
  <c r="D106" i="4"/>
  <c r="E106" i="4"/>
  <c r="A107" i="4"/>
  <c r="B107" i="4"/>
  <c r="C107" i="4"/>
  <c r="D107" i="4"/>
  <c r="E107" i="4"/>
  <c r="A108" i="4"/>
  <c r="B108" i="4"/>
  <c r="C108" i="4"/>
  <c r="D108" i="4"/>
  <c r="E108" i="4"/>
  <c r="A109" i="4"/>
  <c r="B109" i="4"/>
  <c r="C109" i="4"/>
  <c r="D109" i="4"/>
  <c r="E109" i="4"/>
  <c r="A110" i="4"/>
  <c r="B110" i="4"/>
  <c r="C110" i="4"/>
  <c r="D110" i="4"/>
  <c r="E110" i="4"/>
  <c r="A111" i="4"/>
  <c r="B111" i="4"/>
  <c r="C111" i="4"/>
  <c r="D111" i="4"/>
  <c r="E111" i="4"/>
  <c r="A112" i="4"/>
  <c r="B112" i="4"/>
  <c r="C112" i="4"/>
  <c r="D112" i="4"/>
  <c r="E112" i="4"/>
  <c r="A113" i="4"/>
  <c r="B113" i="4"/>
  <c r="C113" i="4"/>
  <c r="D113" i="4"/>
  <c r="E113" i="4"/>
  <c r="A114" i="4"/>
  <c r="B114" i="4"/>
  <c r="C114" i="4"/>
  <c r="D114" i="4"/>
  <c r="E114" i="4"/>
  <c r="A115" i="4"/>
  <c r="B115" i="4"/>
  <c r="C115" i="4"/>
  <c r="D115" i="4"/>
  <c r="E115" i="4"/>
  <c r="A116" i="4"/>
  <c r="B116" i="4"/>
  <c r="C116" i="4"/>
  <c r="D116" i="4"/>
  <c r="E116" i="4"/>
  <c r="A117" i="4"/>
  <c r="B117" i="4"/>
  <c r="C117" i="4"/>
  <c r="D117" i="4"/>
  <c r="E117" i="4"/>
  <c r="A118" i="4"/>
  <c r="B118" i="4"/>
  <c r="C118" i="4"/>
  <c r="D118" i="4"/>
  <c r="E118" i="4"/>
  <c r="A119" i="4"/>
  <c r="B119" i="4"/>
  <c r="C119" i="4"/>
  <c r="D119" i="4"/>
  <c r="E119" i="4"/>
  <c r="A120" i="4"/>
  <c r="B120" i="4"/>
  <c r="C120" i="4"/>
  <c r="D120" i="4"/>
  <c r="E120" i="4"/>
  <c r="A121" i="4"/>
  <c r="B121" i="4"/>
  <c r="C121" i="4"/>
  <c r="D121" i="4"/>
  <c r="E121" i="4"/>
  <c r="A122" i="4"/>
  <c r="B122" i="4"/>
  <c r="C122" i="4"/>
  <c r="D122" i="4"/>
  <c r="E122" i="4"/>
  <c r="A123" i="4"/>
  <c r="B123" i="4"/>
  <c r="C123" i="4"/>
  <c r="D123" i="4"/>
  <c r="E123" i="4"/>
  <c r="A124" i="4"/>
  <c r="B124" i="4"/>
  <c r="C124" i="4"/>
  <c r="D124" i="4"/>
  <c r="E124" i="4"/>
  <c r="A125" i="4"/>
  <c r="B125" i="4"/>
  <c r="C125" i="4"/>
  <c r="D125" i="4"/>
  <c r="E125" i="4"/>
  <c r="A126" i="4"/>
  <c r="B126" i="4"/>
  <c r="C126" i="4"/>
  <c r="D126" i="4"/>
  <c r="E126" i="4"/>
  <c r="A127" i="4"/>
  <c r="B127" i="4"/>
  <c r="C127" i="4"/>
  <c r="D127" i="4"/>
  <c r="E127" i="4"/>
  <c r="A128" i="4"/>
  <c r="B128" i="4"/>
  <c r="C128" i="4"/>
  <c r="D128" i="4"/>
  <c r="E128" i="4"/>
  <c r="A129" i="4"/>
  <c r="B129" i="4"/>
  <c r="C129" i="4"/>
  <c r="D129" i="4"/>
  <c r="E129" i="4"/>
  <c r="A130" i="4"/>
  <c r="B130" i="4"/>
  <c r="C130" i="4"/>
  <c r="D130" i="4"/>
  <c r="E130" i="4"/>
  <c r="A131" i="4"/>
  <c r="B131" i="4"/>
  <c r="C131" i="4"/>
  <c r="D131" i="4"/>
  <c r="E131" i="4"/>
  <c r="A132" i="4"/>
  <c r="B132" i="4"/>
  <c r="C132" i="4"/>
  <c r="D132" i="4"/>
  <c r="E132" i="4"/>
  <c r="A133" i="4"/>
  <c r="B133" i="4"/>
  <c r="C133" i="4"/>
  <c r="D133" i="4"/>
  <c r="E133" i="4"/>
  <c r="A134" i="4"/>
  <c r="B134" i="4"/>
  <c r="C134" i="4"/>
  <c r="D134" i="4"/>
  <c r="E134" i="4"/>
  <c r="A135" i="4"/>
  <c r="B135" i="4"/>
  <c r="C135" i="4"/>
  <c r="D135" i="4"/>
  <c r="E135" i="4"/>
  <c r="A136" i="4"/>
  <c r="B136" i="4"/>
  <c r="C136" i="4"/>
  <c r="D136" i="4"/>
  <c r="E136" i="4"/>
  <c r="A137" i="4"/>
  <c r="B137" i="4"/>
  <c r="C137" i="4"/>
  <c r="D137" i="4"/>
  <c r="E137" i="4"/>
  <c r="A138" i="4"/>
  <c r="B138" i="4"/>
  <c r="C138" i="4"/>
  <c r="D138" i="4"/>
  <c r="E138" i="4"/>
  <c r="A139" i="4"/>
  <c r="B139" i="4"/>
  <c r="C139" i="4"/>
  <c r="D139" i="4"/>
  <c r="E139" i="4"/>
  <c r="A140" i="4"/>
  <c r="B140" i="4"/>
  <c r="C140" i="4"/>
  <c r="D140" i="4"/>
  <c r="E140" i="4"/>
  <c r="A141" i="4"/>
  <c r="B141" i="4"/>
  <c r="C141" i="4"/>
  <c r="D141" i="4"/>
  <c r="E141" i="4"/>
  <c r="A142" i="4"/>
  <c r="B142" i="4"/>
  <c r="C142" i="4"/>
  <c r="D142" i="4"/>
  <c r="E142" i="4"/>
  <c r="A143" i="4"/>
  <c r="B143" i="4"/>
  <c r="C143" i="4"/>
  <c r="D143" i="4"/>
  <c r="E143" i="4"/>
  <c r="A144" i="4"/>
  <c r="B144" i="4"/>
  <c r="C144" i="4"/>
  <c r="D144" i="4"/>
  <c r="E144" i="4"/>
  <c r="A145" i="4"/>
  <c r="B145" i="4"/>
  <c r="C145" i="4"/>
  <c r="D145" i="4"/>
  <c r="E145" i="4"/>
  <c r="A146" i="4"/>
  <c r="B146" i="4"/>
  <c r="C146" i="4"/>
  <c r="D146" i="4"/>
  <c r="E146" i="4"/>
  <c r="A147" i="4"/>
  <c r="B147" i="4"/>
  <c r="C147" i="4"/>
  <c r="D147" i="4"/>
  <c r="E147" i="4"/>
  <c r="A148" i="4"/>
  <c r="B148" i="4"/>
  <c r="C148" i="4"/>
  <c r="D148" i="4"/>
  <c r="E148" i="4"/>
  <c r="A149" i="4"/>
  <c r="B149" i="4"/>
  <c r="C149" i="4"/>
  <c r="D149" i="4"/>
  <c r="E149" i="4"/>
  <c r="A150" i="4"/>
  <c r="B150" i="4"/>
  <c r="C150" i="4"/>
  <c r="D150" i="4"/>
  <c r="E150" i="4"/>
  <c r="A151" i="4"/>
  <c r="B151" i="4"/>
  <c r="C151" i="4"/>
  <c r="D151" i="4"/>
  <c r="E151" i="4"/>
  <c r="A152" i="4"/>
  <c r="B152" i="4"/>
  <c r="C152" i="4"/>
  <c r="D152" i="4"/>
  <c r="E152" i="4"/>
  <c r="A153" i="4"/>
  <c r="B153" i="4"/>
  <c r="C153" i="4"/>
  <c r="D153" i="4"/>
  <c r="E153" i="4"/>
  <c r="A154" i="4"/>
  <c r="B154" i="4"/>
  <c r="C154" i="4"/>
  <c r="D154" i="4"/>
  <c r="E154" i="4"/>
  <c r="A155" i="4"/>
  <c r="B155" i="4"/>
  <c r="C155" i="4"/>
  <c r="D155" i="4"/>
  <c r="E155" i="4"/>
  <c r="A156" i="4"/>
  <c r="B156" i="4"/>
  <c r="C156" i="4"/>
  <c r="D156" i="4"/>
  <c r="E156" i="4"/>
  <c r="A157" i="4"/>
  <c r="B157" i="4"/>
  <c r="C157" i="4"/>
  <c r="D157" i="4"/>
  <c r="E157" i="4"/>
  <c r="A158" i="4"/>
  <c r="B158" i="4"/>
  <c r="C158" i="4"/>
  <c r="D158" i="4"/>
  <c r="E158" i="4"/>
  <c r="A159" i="4"/>
  <c r="B159" i="4"/>
  <c r="C159" i="4"/>
  <c r="D159" i="4"/>
  <c r="E159" i="4"/>
  <c r="A160" i="4"/>
  <c r="B160" i="4"/>
  <c r="C160" i="4"/>
  <c r="D160" i="4"/>
  <c r="E160" i="4"/>
  <c r="A161" i="4"/>
  <c r="B161" i="4"/>
  <c r="C161" i="4"/>
  <c r="D161" i="4"/>
  <c r="E161" i="4"/>
  <c r="A162" i="4"/>
  <c r="B162" i="4"/>
  <c r="C162" i="4"/>
  <c r="D162" i="4"/>
  <c r="E162" i="4"/>
  <c r="A163" i="4"/>
  <c r="B163" i="4"/>
  <c r="C163" i="4"/>
  <c r="D163" i="4"/>
  <c r="E163" i="4"/>
  <c r="A164" i="4"/>
  <c r="B164" i="4"/>
  <c r="C164" i="4"/>
  <c r="D164" i="4"/>
  <c r="E164" i="4"/>
  <c r="A165" i="4"/>
  <c r="B165" i="4"/>
  <c r="C165" i="4"/>
  <c r="D165" i="4"/>
  <c r="E165" i="4"/>
  <c r="A166" i="4"/>
  <c r="B166" i="4"/>
  <c r="C166" i="4"/>
  <c r="D166" i="4"/>
  <c r="E166" i="4"/>
  <c r="A167" i="4"/>
  <c r="B167" i="4"/>
  <c r="C167" i="4"/>
  <c r="D167" i="4"/>
  <c r="E167" i="4"/>
  <c r="A168" i="4"/>
  <c r="B168" i="4"/>
  <c r="C168" i="4"/>
  <c r="D168" i="4"/>
  <c r="E168" i="4"/>
  <c r="A169" i="4"/>
  <c r="B169" i="4"/>
  <c r="C169" i="4"/>
  <c r="D169" i="4"/>
  <c r="E169" i="4"/>
  <c r="A170" i="4"/>
  <c r="B170" i="4"/>
  <c r="C170" i="4"/>
  <c r="D170" i="4"/>
  <c r="E170" i="4"/>
  <c r="A171" i="4"/>
  <c r="B171" i="4"/>
  <c r="C171" i="4"/>
  <c r="D171" i="4"/>
  <c r="E171" i="4"/>
  <c r="A172" i="4"/>
  <c r="B172" i="4"/>
  <c r="C172" i="4"/>
  <c r="D172" i="4"/>
  <c r="E172" i="4"/>
  <c r="A173" i="4"/>
  <c r="B173" i="4"/>
  <c r="C173" i="4"/>
  <c r="D173" i="4"/>
  <c r="E173" i="4"/>
  <c r="A174" i="4"/>
  <c r="B174" i="4"/>
  <c r="C174" i="4"/>
  <c r="D174" i="4"/>
  <c r="E174" i="4"/>
  <c r="A175" i="4"/>
  <c r="B175" i="4"/>
  <c r="C175" i="4"/>
  <c r="D175" i="4"/>
  <c r="E175" i="4"/>
  <c r="A176" i="4"/>
  <c r="B176" i="4"/>
  <c r="C176" i="4"/>
  <c r="D176" i="4"/>
  <c r="E176" i="4"/>
  <c r="A177" i="4"/>
  <c r="B177" i="4"/>
  <c r="C177" i="4"/>
  <c r="D177" i="4"/>
  <c r="E177" i="4"/>
  <c r="A178" i="4"/>
  <c r="B178" i="4"/>
  <c r="C178" i="4"/>
  <c r="D178" i="4"/>
  <c r="E178" i="4"/>
  <c r="A179" i="4"/>
  <c r="B179" i="4"/>
  <c r="C179" i="4"/>
  <c r="D179" i="4"/>
  <c r="E179" i="4"/>
  <c r="A180" i="4"/>
  <c r="B180" i="4"/>
  <c r="C180" i="4"/>
  <c r="D180" i="4"/>
  <c r="E180" i="4"/>
  <c r="A181" i="4"/>
  <c r="B181" i="4"/>
  <c r="C181" i="4"/>
  <c r="D181" i="4"/>
  <c r="E181" i="4"/>
  <c r="A182" i="4"/>
  <c r="B182" i="4"/>
  <c r="C182" i="4"/>
  <c r="D182" i="4"/>
  <c r="E182" i="4"/>
  <c r="A183" i="4"/>
  <c r="B183" i="4"/>
  <c r="C183" i="4"/>
  <c r="D183" i="4"/>
  <c r="E183" i="4"/>
  <c r="A184" i="4"/>
  <c r="B184" i="4"/>
  <c r="C184" i="4"/>
  <c r="D184" i="4"/>
  <c r="E184" i="4"/>
  <c r="A185" i="4"/>
  <c r="B185" i="4"/>
  <c r="C185" i="4"/>
  <c r="D185" i="4"/>
  <c r="E185" i="4"/>
  <c r="A186" i="4"/>
  <c r="B186" i="4"/>
  <c r="C186" i="4"/>
  <c r="D186" i="4"/>
  <c r="E186" i="4"/>
  <c r="A187" i="4"/>
  <c r="B187" i="4"/>
  <c r="C187" i="4"/>
  <c r="D187" i="4"/>
  <c r="E187" i="4"/>
  <c r="A188" i="4"/>
  <c r="B188" i="4"/>
  <c r="C188" i="4"/>
  <c r="D188" i="4"/>
  <c r="E188" i="4"/>
  <c r="A189" i="4"/>
  <c r="B189" i="4"/>
  <c r="C189" i="4"/>
  <c r="D189" i="4"/>
  <c r="E189" i="4"/>
  <c r="A190" i="4"/>
  <c r="B190" i="4"/>
  <c r="C190" i="4"/>
  <c r="D190" i="4"/>
  <c r="E190" i="4"/>
  <c r="A191" i="4"/>
  <c r="B191" i="4"/>
  <c r="C191" i="4"/>
  <c r="D191" i="4"/>
  <c r="E191" i="4"/>
  <c r="A192" i="4"/>
  <c r="B192" i="4"/>
  <c r="C192" i="4"/>
  <c r="D192" i="4"/>
  <c r="E192" i="4"/>
  <c r="A193" i="4"/>
  <c r="B193" i="4"/>
  <c r="C193" i="4"/>
  <c r="D193" i="4"/>
  <c r="E193" i="4"/>
  <c r="A194" i="4"/>
  <c r="B194" i="4"/>
  <c r="C194" i="4"/>
  <c r="D194" i="4"/>
  <c r="E194" i="4"/>
  <c r="A195" i="4"/>
  <c r="B195" i="4"/>
  <c r="C195" i="4"/>
  <c r="D195" i="4"/>
  <c r="E195" i="4"/>
  <c r="A196" i="4"/>
  <c r="B196" i="4"/>
  <c r="C196" i="4"/>
  <c r="D196" i="4"/>
  <c r="E196" i="4"/>
  <c r="A197" i="4"/>
  <c r="B197" i="4"/>
  <c r="C197" i="4"/>
  <c r="D197" i="4"/>
  <c r="E197" i="4"/>
  <c r="A198" i="4"/>
  <c r="B198" i="4"/>
  <c r="C198" i="4"/>
  <c r="D198" i="4"/>
  <c r="E198" i="4"/>
  <c r="A199" i="4"/>
  <c r="B199" i="4"/>
  <c r="C199" i="4"/>
  <c r="D199" i="4"/>
  <c r="E199" i="4"/>
  <c r="A200" i="4"/>
  <c r="B200" i="4"/>
  <c r="C200" i="4"/>
  <c r="D200" i="4"/>
  <c r="E200" i="4"/>
  <c r="A201" i="4"/>
  <c r="B201" i="4"/>
  <c r="C201" i="4"/>
  <c r="D201" i="4"/>
  <c r="E201" i="4"/>
  <c r="A202" i="4"/>
  <c r="B202" i="4"/>
  <c r="C202" i="4"/>
  <c r="D202" i="4"/>
  <c r="E202" i="4"/>
  <c r="A203" i="4"/>
  <c r="B203" i="4"/>
  <c r="C203" i="4"/>
  <c r="D203" i="4"/>
  <c r="E203" i="4"/>
  <c r="A204" i="4"/>
  <c r="B204" i="4"/>
  <c r="C204" i="4"/>
  <c r="D204" i="4"/>
  <c r="E204" i="4"/>
  <c r="A205" i="4"/>
  <c r="B205" i="4"/>
  <c r="C205" i="4"/>
  <c r="D205" i="4"/>
  <c r="E205" i="4"/>
  <c r="A206" i="4"/>
  <c r="B206" i="4"/>
  <c r="C206" i="4"/>
  <c r="D206" i="4"/>
  <c r="E206" i="4"/>
  <c r="A207" i="4"/>
  <c r="B207" i="4"/>
  <c r="C207" i="4"/>
  <c r="D207" i="4"/>
  <c r="E207" i="4"/>
  <c r="A208" i="4"/>
  <c r="B208" i="4"/>
  <c r="C208" i="4"/>
  <c r="D208" i="4"/>
  <c r="E208" i="4"/>
  <c r="A209" i="4"/>
  <c r="B209" i="4"/>
  <c r="C209" i="4"/>
  <c r="D209" i="4"/>
  <c r="E209" i="4"/>
  <c r="A210" i="4"/>
  <c r="B210" i="4"/>
  <c r="C210" i="4"/>
  <c r="D210" i="4"/>
  <c r="E210" i="4"/>
  <c r="A211" i="4"/>
  <c r="B211" i="4"/>
  <c r="C211" i="4"/>
  <c r="D211" i="4"/>
  <c r="E211" i="4"/>
  <c r="A212" i="4"/>
  <c r="B212" i="4"/>
  <c r="C212" i="4"/>
  <c r="D212" i="4"/>
  <c r="E212" i="4"/>
  <c r="A213" i="4"/>
  <c r="B213" i="4"/>
  <c r="C213" i="4"/>
  <c r="D213" i="4"/>
  <c r="E213" i="4"/>
  <c r="A214" i="4"/>
  <c r="B214" i="4"/>
  <c r="C214" i="4"/>
  <c r="D214" i="4"/>
  <c r="E214" i="4"/>
  <c r="A215" i="4"/>
  <c r="B215" i="4"/>
  <c r="C215" i="4"/>
  <c r="D215" i="4"/>
  <c r="E215" i="4"/>
  <c r="A216" i="4"/>
  <c r="B216" i="4"/>
  <c r="C216" i="4"/>
  <c r="D216" i="4"/>
  <c r="E216" i="4"/>
  <c r="A217" i="4"/>
  <c r="B217" i="4"/>
  <c r="C217" i="4"/>
  <c r="D217" i="4"/>
  <c r="E217" i="4"/>
  <c r="A218" i="4"/>
  <c r="B218" i="4"/>
  <c r="C218" i="4"/>
  <c r="D218" i="4"/>
  <c r="E218" i="4"/>
  <c r="A219" i="4"/>
  <c r="B219" i="4"/>
  <c r="C219" i="4"/>
  <c r="D219" i="4"/>
  <c r="E219" i="4"/>
  <c r="A220" i="4"/>
  <c r="B220" i="4"/>
  <c r="C220" i="4"/>
  <c r="D220" i="4"/>
  <c r="E220" i="4"/>
  <c r="A221" i="4"/>
  <c r="B221" i="4"/>
  <c r="C221" i="4"/>
  <c r="D221" i="4"/>
  <c r="E221" i="4"/>
  <c r="A222" i="4"/>
  <c r="B222" i="4"/>
  <c r="C222" i="4"/>
  <c r="D222" i="4"/>
  <c r="E222" i="4"/>
  <c r="A223" i="4"/>
  <c r="B223" i="4"/>
  <c r="C223" i="4"/>
  <c r="D223" i="4"/>
  <c r="E223" i="4"/>
  <c r="A224" i="4"/>
  <c r="B224" i="4"/>
  <c r="C224" i="4"/>
  <c r="D224" i="4"/>
  <c r="E224" i="4"/>
  <c r="A225" i="4"/>
  <c r="B225" i="4"/>
  <c r="C225" i="4"/>
  <c r="D225" i="4"/>
  <c r="E225" i="4"/>
  <c r="A226" i="4"/>
  <c r="B226" i="4"/>
  <c r="C226" i="4"/>
  <c r="D226" i="4"/>
  <c r="E226" i="4"/>
  <c r="A227" i="4"/>
  <c r="B227" i="4"/>
  <c r="C227" i="4"/>
  <c r="D227" i="4"/>
  <c r="E227" i="4"/>
  <c r="A228" i="4"/>
  <c r="B228" i="4"/>
  <c r="C228" i="4"/>
  <c r="D228" i="4"/>
  <c r="E228" i="4"/>
  <c r="A229" i="4"/>
  <c r="B229" i="4"/>
  <c r="C229" i="4"/>
  <c r="D229" i="4"/>
  <c r="E229" i="4"/>
  <c r="A230" i="4"/>
  <c r="B230" i="4"/>
  <c r="C230" i="4"/>
  <c r="D230" i="4"/>
  <c r="E230" i="4"/>
  <c r="A231" i="4"/>
  <c r="B231" i="4"/>
  <c r="C231" i="4"/>
  <c r="D231" i="4"/>
  <c r="E231" i="4"/>
  <c r="A232" i="4"/>
  <c r="B232" i="4"/>
  <c r="C232" i="4"/>
  <c r="D232" i="4"/>
  <c r="E232" i="4"/>
  <c r="A233" i="4"/>
  <c r="B233" i="4"/>
  <c r="C233" i="4"/>
  <c r="D233" i="4"/>
  <c r="E233" i="4"/>
  <c r="A234" i="4"/>
  <c r="B234" i="4"/>
  <c r="C234" i="4"/>
  <c r="D234" i="4"/>
  <c r="E234" i="4"/>
  <c r="A235" i="4"/>
  <c r="B235" i="4"/>
  <c r="C235" i="4"/>
  <c r="D235" i="4"/>
  <c r="E235" i="4"/>
  <c r="A236" i="4"/>
  <c r="B236" i="4"/>
  <c r="C236" i="4"/>
  <c r="D236" i="4"/>
  <c r="E236" i="4"/>
  <c r="A237" i="4"/>
  <c r="B237" i="4"/>
  <c r="C237" i="4"/>
  <c r="D237" i="4"/>
  <c r="E237" i="4"/>
  <c r="A238" i="4"/>
  <c r="B238" i="4"/>
  <c r="C238" i="4"/>
  <c r="D238" i="4"/>
  <c r="E238" i="4"/>
  <c r="A239" i="4"/>
  <c r="B239" i="4"/>
  <c r="C239" i="4"/>
  <c r="D239" i="4"/>
  <c r="E239" i="4"/>
  <c r="A240" i="4"/>
  <c r="B240" i="4"/>
  <c r="C240" i="4"/>
  <c r="D240" i="4"/>
  <c r="E240" i="4"/>
  <c r="A241" i="4"/>
  <c r="B241" i="4"/>
  <c r="C241" i="4"/>
  <c r="D241" i="4"/>
  <c r="E241" i="4"/>
  <c r="A242" i="4"/>
  <c r="B242" i="4"/>
  <c r="C242" i="4"/>
  <c r="D242" i="4"/>
  <c r="E242" i="4"/>
  <c r="A13" i="4"/>
  <c r="H10" i="9" l="1"/>
  <c r="A20" i="9"/>
  <c r="H14" i="9"/>
  <c r="A14" i="9" s="1"/>
  <c r="J22" i="9"/>
  <c r="J35" i="9" s="1"/>
  <c r="A28" i="9"/>
  <c r="I16" i="9"/>
  <c r="I35" i="9" s="1"/>
  <c r="I24" i="9"/>
  <c r="A24" i="9"/>
  <c r="A16" i="9" l="1"/>
  <c r="A22" i="9"/>
  <c r="H35" i="9"/>
  <c r="B46" i="9"/>
  <c r="J46" i="9"/>
  <c r="J47" i="9"/>
  <c r="J45" i="9"/>
  <c r="B43" i="9"/>
  <c r="N5" i="9"/>
  <c r="F5" i="9"/>
  <c r="D5" i="9"/>
  <c r="B5" i="9"/>
  <c r="A29" i="9"/>
  <c r="A13" i="9"/>
  <c r="A11" i="9"/>
  <c r="A9" i="9"/>
  <c r="I34" i="9" l="1"/>
  <c r="I33" i="9" s="1"/>
  <c r="M34" i="9"/>
  <c r="M33" i="9" s="1"/>
  <c r="R34" i="9"/>
  <c r="R33" i="9" s="1"/>
  <c r="A30" i="9"/>
  <c r="L34" i="9"/>
  <c r="L33" i="9" s="1"/>
  <c r="A12" i="9"/>
  <c r="H32" i="9"/>
  <c r="H36" i="9" s="1"/>
  <c r="S32" i="9"/>
  <c r="K32" i="9"/>
  <c r="Q34" i="9"/>
  <c r="Q33" i="9" s="1"/>
  <c r="Q32" i="9"/>
  <c r="J34" i="9"/>
  <c r="J33" i="9" s="1"/>
  <c r="J32" i="9"/>
  <c r="A10" i="9"/>
  <c r="I32" i="9" l="1"/>
  <c r="I36" i="9" s="1"/>
  <c r="J36" i="9" s="1"/>
  <c r="K36" i="9" s="1"/>
  <c r="R32" i="9"/>
  <c r="M32" i="9"/>
  <c r="L32" i="9"/>
  <c r="S34" i="9"/>
  <c r="S33" i="9" s="1"/>
  <c r="H34" i="9"/>
  <c r="H38" i="9" s="1"/>
  <c r="I38" i="9" s="1"/>
  <c r="J38" i="9" s="1"/>
  <c r="K34" i="9"/>
  <c r="K33" i="9" s="1"/>
  <c r="O32" i="9"/>
  <c r="H39" i="9"/>
  <c r="I39" i="9" s="1"/>
  <c r="J39" i="9" s="1"/>
  <c r="K39" i="9" s="1"/>
  <c r="L39" i="9" s="1"/>
  <c r="M39" i="9" s="1"/>
  <c r="N39" i="9" s="1"/>
  <c r="O39" i="9" s="1"/>
  <c r="P39" i="9" s="1"/>
  <c r="Q39" i="9" s="1"/>
  <c r="R39" i="9" s="1"/>
  <c r="S39" i="9" s="1"/>
  <c r="O34" i="9"/>
  <c r="O33" i="9" s="1"/>
  <c r="N34" i="9"/>
  <c r="N33" i="9" s="1"/>
  <c r="N32" i="9"/>
  <c r="P34" i="9"/>
  <c r="P33" i="9" s="1"/>
  <c r="P32" i="9"/>
  <c r="H33" i="9" l="1"/>
  <c r="H37" i="9" s="1"/>
  <c r="I37" i="9" s="1"/>
  <c r="J37" i="9" s="1"/>
  <c r="K37" i="9" s="1"/>
  <c r="L37" i="9" s="1"/>
  <c r="M37" i="9" s="1"/>
  <c r="N37" i="9" s="1"/>
  <c r="O37" i="9" s="1"/>
  <c r="P37" i="9" s="1"/>
  <c r="Q37" i="9" s="1"/>
  <c r="R37" i="9" s="1"/>
  <c r="S37" i="9" s="1"/>
  <c r="L36" i="9"/>
  <c r="M36" i="9" s="1"/>
  <c r="N36" i="9" s="1"/>
  <c r="O36" i="9" s="1"/>
  <c r="P36" i="9" s="1"/>
  <c r="Q36" i="9" s="1"/>
  <c r="R36" i="9" s="1"/>
  <c r="S36" i="9" s="1"/>
  <c r="K38" i="9"/>
  <c r="L38" i="9" s="1"/>
  <c r="M38" i="9" s="1"/>
  <c r="N38" i="9" s="1"/>
  <c r="O38" i="9" s="1"/>
  <c r="P38" i="9" s="1"/>
  <c r="Q38" i="9" s="1"/>
  <c r="R38" i="9" s="1"/>
  <c r="S38" i="9" s="1"/>
  <c r="H12" i="7" l="1"/>
  <c r="B9" i="1"/>
  <c r="A155" i="6"/>
  <c r="K9" i="1"/>
  <c r="K8" i="1"/>
  <c r="J9" i="1"/>
  <c r="J8" i="1"/>
  <c r="K6" i="1"/>
  <c r="J6" i="1"/>
  <c r="K5" i="1"/>
  <c r="J5" i="1"/>
  <c r="C6" i="8"/>
  <c r="B6" i="8"/>
  <c r="E26" i="8"/>
  <c r="E25" i="8"/>
  <c r="E24" i="8"/>
  <c r="B22" i="8"/>
  <c r="G201" i="7"/>
  <c r="G200" i="7"/>
  <c r="G199" i="7"/>
  <c r="B197" i="7"/>
  <c r="E9" i="7"/>
  <c r="B12" i="7" s="1"/>
  <c r="C9" i="7"/>
  <c r="B9" i="7"/>
  <c r="F250" i="4"/>
  <c r="F249" i="4"/>
  <c r="F248" i="4"/>
  <c r="B246" i="4"/>
  <c r="E13" i="4"/>
  <c r="D13" i="4"/>
  <c r="C13" i="4"/>
  <c r="B13" i="4"/>
  <c r="G255" i="1"/>
  <c r="G254" i="1"/>
  <c r="G253" i="1"/>
  <c r="B251" i="1"/>
  <c r="E9" i="1"/>
  <c r="E6" i="1"/>
  <c r="B12" i="1" s="1"/>
  <c r="C6" i="1"/>
  <c r="B6" i="1"/>
  <c r="C55" i="3"/>
  <c r="C54" i="3"/>
  <c r="C53" i="3"/>
  <c r="B8" i="3"/>
  <c r="F5" i="3"/>
  <c r="B48" i="3" s="1"/>
  <c r="D5" i="3"/>
  <c r="B5" i="3"/>
  <c r="H8" i="7"/>
  <c r="E158" i="6"/>
  <c r="E157" i="6"/>
  <c r="F9" i="4" l="1"/>
  <c r="D9" i="4"/>
  <c r="B9" i="4"/>
  <c r="B12" i="4"/>
  <c r="B200" i="7" l="1"/>
  <c r="B25" i="8"/>
  <c r="D9" i="7"/>
  <c r="B254" i="1"/>
  <c r="B249" i="4"/>
  <c r="H48" i="3"/>
  <c r="D6" i="1"/>
</calcChain>
</file>

<file path=xl/sharedStrings.xml><?xml version="1.0" encoding="utf-8"?>
<sst xmlns="http://schemas.openxmlformats.org/spreadsheetml/2006/main" count="3352" uniqueCount="939">
  <si>
    <t>PO - PLANILHA ORÇAMENTÁRIA</t>
  </si>
  <si>
    <t>Orçamento Base para Licitação</t>
  </si>
  <si>
    <t>CÓDIGO</t>
  </si>
  <si>
    <t>REVISÃO</t>
  </si>
  <si>
    <t>EMPREENDIMENTO</t>
  </si>
  <si>
    <t>ENDEREÇO</t>
  </si>
  <si>
    <t>REFERENCIAS</t>
  </si>
  <si>
    <t>TIPO</t>
  </si>
  <si>
    <t>DATA BASE</t>
  </si>
  <si>
    <t>DATA</t>
  </si>
  <si>
    <t>BDI 1</t>
  </si>
  <si>
    <t>BDI 2</t>
  </si>
  <si>
    <t>BDI 3</t>
  </si>
  <si>
    <t>Empreendimento:</t>
  </si>
  <si>
    <t>Código:</t>
  </si>
  <si>
    <t>Revisão:</t>
  </si>
  <si>
    <t>Data:</t>
  </si>
  <si>
    <t>Dados do Empreendimento:</t>
  </si>
  <si>
    <t>Endereço:</t>
  </si>
  <si>
    <t>Referências:</t>
  </si>
  <si>
    <t>Tipo</t>
  </si>
  <si>
    <t>Data Base</t>
  </si>
  <si>
    <t>Item</t>
  </si>
  <si>
    <t>Fonte</t>
  </si>
  <si>
    <t>Código</t>
  </si>
  <si>
    <t>Descrição</t>
  </si>
  <si>
    <t>Unidade</t>
  </si>
  <si>
    <t>Quantidade</t>
  </si>
  <si>
    <t>Custo Unitário (sem BDI) (R$)</t>
  </si>
  <si>
    <t>BDI
(%)</t>
  </si>
  <si>
    <t>Preço Unitário (com BDI) (R$)</t>
  </si>
  <si>
    <t>Preço Total
(R$)</t>
  </si>
  <si>
    <t>Nível</t>
  </si>
  <si>
    <t>Nome:</t>
  </si>
  <si>
    <t>CREA:</t>
  </si>
  <si>
    <t>ART:</t>
  </si>
  <si>
    <t>Local:</t>
  </si>
  <si>
    <t>Responsável Técnico:</t>
  </si>
  <si>
    <t>Observações</t>
  </si>
  <si>
    <t>Foi considerado arredondamento de duas casas decimais para Quantidade; Custo Unitário; BDI; Preço Unitário; Preço Total</t>
  </si>
  <si>
    <t>Local</t>
  </si>
  <si>
    <t>Responsável Técnico</t>
  </si>
  <si>
    <t>Data</t>
  </si>
  <si>
    <t>Conforme legislação tributária municipal, definir estimativa de percentual da base de cálculo para o ISS:</t>
  </si>
  <si>
    <t>Sobre a base de cálculo, definir a respectiva alíquota do ISS (entre 2% e 5%):</t>
  </si>
  <si>
    <t>LOCAL</t>
  </si>
  <si>
    <t>BDI - BENEFÍCIOS E DESPESAS INDIRETAS</t>
  </si>
  <si>
    <t>Base para Licitação</t>
  </si>
  <si>
    <t>TIPO DE OBRA</t>
  </si>
  <si>
    <t>Itens</t>
  </si>
  <si>
    <t>Siglas</t>
  </si>
  <si>
    <t>%
Adotado</t>
  </si>
  <si>
    <t>Administração Central</t>
  </si>
  <si>
    <t>Seguro e Garantia</t>
  </si>
  <si>
    <t>Risco</t>
  </si>
  <si>
    <t>Despesas Financeiras</t>
  </si>
  <si>
    <t>Lucro</t>
  </si>
  <si>
    <t>Tributos (impostos COFINS 3%, e  PIS 0,65%)</t>
  </si>
  <si>
    <t>Tributos (ISS, variável de acordo com o município)</t>
  </si>
  <si>
    <t>Tributos (Contribuição Previdenciária sobre a Receita Bruta - 0% ou 4,5% - Desoneração)</t>
  </si>
  <si>
    <t>BDI SEM desoneração (Fórmula Acórdão TCU)</t>
  </si>
  <si>
    <t>AC</t>
  </si>
  <si>
    <t>SG</t>
  </si>
  <si>
    <t>R</t>
  </si>
  <si>
    <t>DF</t>
  </si>
  <si>
    <t>L</t>
  </si>
  <si>
    <t>CP</t>
  </si>
  <si>
    <t>ISS</t>
  </si>
  <si>
    <t>CPBR</t>
  </si>
  <si>
    <t>BDI PAD</t>
  </si>
  <si>
    <t>Os valores de BDI foram calculados com o emprego da fórmula:</t>
  </si>
  <si>
    <t>BDI =</t>
  </si>
  <si>
    <t>(1 + AC + S + R + G) * (1 + DF) * (1 + L)</t>
  </si>
  <si>
    <t>(1 - CP - ISS - CPRB)</t>
  </si>
  <si>
    <t>Declaro para os devidos fins que, conforme legislação tributária municipal, a base de cálculo deste tipo de obra corresponde à 100%, com a respectiva alíquota de 5%.</t>
  </si>
  <si>
    <t>Declaro para os devidos fins que o regime de Contribuição Previdenciária sobre a Receita Bruta adotado para elaboração do orçamento foi SEM Desoneração, e que esta é a alternativa mais adequada para a Administração Pública.</t>
  </si>
  <si>
    <t>Observações:</t>
  </si>
  <si>
    <t>Memória de Cálculo</t>
  </si>
  <si>
    <t>PMC - PLANILHA MEMÓRIA DE CÁLCULO</t>
  </si>
  <si>
    <t>Parcelas:</t>
  </si>
  <si>
    <t>% Período</t>
  </si>
  <si>
    <t>ENDEREÇO:</t>
  </si>
  <si>
    <t>CRNOGRAMA FÍSICO-FINANCEIRO</t>
  </si>
  <si>
    <t>FONTE</t>
  </si>
  <si>
    <t>DESCRIÇÃO</t>
  </si>
  <si>
    <t>UNIDADE</t>
  </si>
  <si>
    <t>COEFIC.</t>
  </si>
  <si>
    <t>DESONERADO</t>
  </si>
  <si>
    <t>NÃO DESONER.</t>
  </si>
  <si>
    <t>CUSTO UNIT</t>
  </si>
  <si>
    <t>COMPOSIÇÕES PRÓPRIAS</t>
  </si>
  <si>
    <t>Peso Unitário (%)</t>
  </si>
  <si>
    <t>Peso Total (%)</t>
  </si>
  <si>
    <t>ABC - PLANILHA ABC DOS SERVIÇO</t>
  </si>
  <si>
    <t>Quantidade em Projeto</t>
  </si>
  <si>
    <t>Quantidade de Relevância</t>
  </si>
  <si>
    <t>ITENS DE RELEVÂNCIA</t>
  </si>
  <si>
    <t>A</t>
  </si>
  <si>
    <t>SINAPI</t>
  </si>
  <si>
    <t>SEDOP</t>
  </si>
  <si>
    <t>SÃO DOMINGOS DO ARAGUAIA/PA</t>
  </si>
  <si>
    <t>BDI COM desoneração</t>
  </si>
  <si>
    <t>BDI DES</t>
  </si>
  <si>
    <t>Construção de Praças Urbanas, Rodovias, Ferrovias e recapeamento e pavimentação de vias urbanas</t>
  </si>
  <si>
    <t>UN</t>
  </si>
  <si>
    <t>M3</t>
  </si>
  <si>
    <t>SINAPI-I</t>
  </si>
  <si>
    <t>M</t>
  </si>
  <si>
    <t>M2</t>
  </si>
  <si>
    <t>H</t>
  </si>
  <si>
    <t>001</t>
  </si>
  <si>
    <t>002</t>
  </si>
  <si>
    <t>003</t>
  </si>
  <si>
    <t>CHP</t>
  </si>
  <si>
    <t>004</t>
  </si>
  <si>
    <t>005</t>
  </si>
  <si>
    <t>CHI</t>
  </si>
  <si>
    <t>SERVENTE COM ENCARGOS COMPLEMENTARES</t>
  </si>
  <si>
    <t>1.</t>
  </si>
  <si>
    <t>SERVIÇOS TRANSVERSAIS</t>
  </si>
  <si>
    <t>1.1.</t>
  </si>
  <si>
    <t>1.1.1.</t>
  </si>
  <si>
    <t>1.1.2.</t>
  </si>
  <si>
    <t>11340</t>
  </si>
  <si>
    <t>PLACA DE OBRA EM LONA COM PLOTAGEM DE GRÁFICA</t>
  </si>
  <si>
    <t>1.2.</t>
  </si>
  <si>
    <t>CANTEIRO DE OBRA</t>
  </si>
  <si>
    <t>1.2.1.</t>
  </si>
  <si>
    <t>10005</t>
  </si>
  <si>
    <t>BARRACÃO DE MADEIRA/ALMOXARIFADO</t>
  </si>
  <si>
    <t>1.2.2.</t>
  </si>
  <si>
    <t>98459</t>
  </si>
  <si>
    <t>2.</t>
  </si>
  <si>
    <t>2.1.</t>
  </si>
  <si>
    <t>2.1.1.</t>
  </si>
  <si>
    <t>2.1.2.</t>
  </si>
  <si>
    <t>2.1.3.</t>
  </si>
  <si>
    <t>Cotação</t>
  </si>
  <si>
    <t>3.</t>
  </si>
  <si>
    <t>3.1.</t>
  </si>
  <si>
    <t>3.1.1.</t>
  </si>
  <si>
    <t>96523</t>
  </si>
  <si>
    <t>101616</t>
  </si>
  <si>
    <t>PREPARO DE FUNDO DE VALA COM LARGURA MENOR QUE 1,5 M (ACERTO DO SOLO NATURAL). AF_08/2020</t>
  </si>
  <si>
    <t>KG</t>
  </si>
  <si>
    <t>3.2.</t>
  </si>
  <si>
    <t>3.2.1.</t>
  </si>
  <si>
    <t>3.2.2.</t>
  </si>
  <si>
    <t>3.2.3.</t>
  </si>
  <si>
    <t>3.2.4.</t>
  </si>
  <si>
    <t>3.3.</t>
  </si>
  <si>
    <t>3.3.1.</t>
  </si>
  <si>
    <t>3.3.2.</t>
  </si>
  <si>
    <t>3.3.3.</t>
  </si>
  <si>
    <t>4.</t>
  </si>
  <si>
    <t>4.1.</t>
  </si>
  <si>
    <t>4.1.1.</t>
  </si>
  <si>
    <t>4.1.2.</t>
  </si>
  <si>
    <t>4.1.3.</t>
  </si>
  <si>
    <t>4.1.4.</t>
  </si>
  <si>
    <t>4.1.5.</t>
  </si>
  <si>
    <t>4.1.6.</t>
  </si>
  <si>
    <t>4.1.7.</t>
  </si>
  <si>
    <t>4.2.</t>
  </si>
  <si>
    <t>4.2.1.</t>
  </si>
  <si>
    <t>4.2.2.</t>
  </si>
  <si>
    <t>4.2.3.</t>
  </si>
  <si>
    <t>180414</t>
  </si>
  <si>
    <t>CAIXA EM ALVENARIA DE  30X30X30CM C/ TPO. CONCRETO</t>
  </si>
  <si>
    <t>171059</t>
  </si>
  <si>
    <t>RELE FOTOELETRICO</t>
  </si>
  <si>
    <t>39390</t>
  </si>
  <si>
    <t>5.</t>
  </si>
  <si>
    <t>5.1.</t>
  </si>
  <si>
    <t>FINALIZAÇÃO</t>
  </si>
  <si>
    <t>5.1.1.</t>
  </si>
  <si>
    <t>241318</t>
  </si>
  <si>
    <t>PLACA DE INAUGURAÇÃO  EM AÇO INOX/LETRAS BX. RELEVO- (40 X 30CM)</t>
  </si>
  <si>
    <t>Meta</t>
  </si>
  <si>
    <t>Nível 2</t>
  </si>
  <si>
    <t>MOB + DESMOB</t>
  </si>
  <si>
    <t>2*3 =&gt; DIMENSÃO DA PLACA</t>
  </si>
  <si>
    <t>CONTAGEM</t>
  </si>
  <si>
    <t>ÚNICO</t>
  </si>
  <si>
    <t>-</t>
  </si>
  <si>
    <t>1.3.</t>
  </si>
  <si>
    <t>1.3.1.</t>
  </si>
  <si>
    <t>006</t>
  </si>
  <si>
    <t>ADMINISTRAÇÃO LOCAL DE OBRA</t>
  </si>
  <si>
    <t>007</t>
  </si>
  <si>
    <t>008</t>
  </si>
  <si>
    <t xml:space="preserve">UN    </t>
  </si>
  <si>
    <t>Valor (R$)</t>
  </si>
  <si>
    <t>R$ Período</t>
  </si>
  <si>
    <t>TOTAL:</t>
  </si>
  <si>
    <t>Período:</t>
  </si>
  <si>
    <t>%</t>
  </si>
  <si>
    <t>Repasse:</t>
  </si>
  <si>
    <t>Contrapartida (4%):</t>
  </si>
  <si>
    <t>Investimentos:</t>
  </si>
  <si>
    <t>Acumulado:</t>
  </si>
  <si>
    <t>SEINFRA</t>
  </si>
  <si>
    <t>028</t>
  </si>
  <si>
    <t>CONSTRUÇÃO DE UBS - TIPO I PELO PROGRAMA NOVO PAC DO MINISTÉRIO DA SAÚDE</t>
  </si>
  <si>
    <t>VILA SÃO BENEDITO</t>
  </si>
  <si>
    <t>UBS-SB</t>
  </si>
  <si>
    <t>MOBILIZAÇÃO E EDESMOBILIZAÇÃO DE CANTEIRO DE OBRAS</t>
  </si>
  <si>
    <t>73467</t>
  </si>
  <si>
    <t>CAMINHÃO TOCO, PBT 14.300 KG, CARGA ÚTIL MÁX. 9.710 KG, DIST. ENTRE EIXOS 3,56 M, POTÊNCIA 185 CV, INCLUSIVE CARROCERIA FIXA ABERTA DE MADEIRA P/ TRANSPORTE GERAL DE CARGA SECA, DIMEN. APROX. 2,50 X 6,50 X 0,50 M - CHP DIURNO. AF_06/2014</t>
  </si>
  <si>
    <t>88252</t>
  </si>
  <si>
    <t>AUXILIAR DE SERVIÇOS GERAIS COM ENCARGOS COMPLEMENTARES</t>
  </si>
  <si>
    <t>87446</t>
  </si>
  <si>
    <t>BETONEIRA CAPACIDADE NOMINAL 400 L, CAPACIDADE DE MISTURA 310 L, MOTOR A DIESEL POTÊNCIA 5,0 HP, SEM CARREGADOR - CHI DIURNO. AF_05/2023</t>
  </si>
  <si>
    <t>EXECUÇÕA DE SAPATA EM CONCRETO ARMADO FCK-30, INCLUSIVE IMPERMEABILIZAÇÃO COM MASSA ASFÉLTICA</t>
  </si>
  <si>
    <t>104918</t>
  </si>
  <si>
    <t>ARMAÇÃO DE SAPATA ISOLADA, VIGA BALDRAME E SAPATA CORRIDA UTILIZANDO AÇO CA-50 DE 8 MM - MONTAGEM. AF_01/2024</t>
  </si>
  <si>
    <t>96535</t>
  </si>
  <si>
    <t>FABRICAÇÃO, MONTAGEM E DESMONTAGEM DE FÔRMA PARA SAPATA, EM MADEIRA SERRADA, E=25 MM, 4 UTILIZAÇÕES. AF_01/2024</t>
  </si>
  <si>
    <t>96556</t>
  </si>
  <si>
    <t>CONCRETAGEM DE SAPATA, FCK 30 MPA, COM USO DE JERICA - LANÇAMENTO, ADENSAMENTO E ACABAMENTO. AF_01/2024</t>
  </si>
  <si>
    <t>80676</t>
  </si>
  <si>
    <t>IMPERMEABILIZAÇÃO COM MASSA ASFÁLTICA PARA CONCRETO (2 DEMÃOS)</t>
  </si>
  <si>
    <t>EXECUÇÃO DE VIGA BALDRAME EM CONCRETO ARMADO FCK-30, INCLUSIVE IMPERMEABILIZAÇÃO  COM MASSA ASFÉLTICA</t>
  </si>
  <si>
    <t>104916</t>
  </si>
  <si>
    <t>ARMAÇÃO DE SAPATA ISOLADA, VIGA BALDRAME E SAPATA CORRIDA UTILIZANDO AÇO CA-60 DE 5 MM - MONTAGEM. AF_01/2024</t>
  </si>
  <si>
    <t>96536</t>
  </si>
  <si>
    <t>FABRICAÇÃO, MONTAGEM E DESMONTAGEM DE FÔRMA PARA VIGA BALDRAME, EM MADEIRA SERRADA, E=25 MM, 4 UTILIZAÇÕES. AF_01/2024</t>
  </si>
  <si>
    <t>96555</t>
  </si>
  <si>
    <t>CONCRETAGEM DE BLOCO DE COROAMENTO OU VIGA BALDRAME, FCK 30 MPA, COM USO DE JERICA - LANÇAMENTO, ADENSAMENTO E ACABAMENTO. AF_01/2024</t>
  </si>
  <si>
    <t>EXECUÇÃO DE PILARES EM CONCRETO ARMADO FCK-25</t>
  </si>
  <si>
    <t>92759</t>
  </si>
  <si>
    <t>ARMAÇÃO DE PILAR OU VIGA DE ESTRUTURA CONVENCIONAL DE CONCRETO ARMADO UTILIZANDO AÇO CA-60 DE 5,0 MM - MONTAGEM. AF_06/2022</t>
  </si>
  <si>
    <t>92762</t>
  </si>
  <si>
    <t>ARMAÇÃO DE PILAR OU VIGA DE ESTRUTURA CONVENCIONAL DE CONCRETO ARMADO UTILIZANDO AÇO CA-50 DE 10,0 MM - MONTAGEM. AF_06/2022</t>
  </si>
  <si>
    <t>92427</t>
  </si>
  <si>
    <t>MONTAGEM E DESMONTAGEM DE FÔRMA DE PILARES RETANGULARES E ESTRUTURAS SIMILARES, PÉ-DIREITO SIMPLES, EM CHAPA DE MADEIRA COMPENSADA RESINADA, 8 UTILIZAÇÕES. AF_09/2020</t>
  </si>
  <si>
    <t>103669</t>
  </si>
  <si>
    <t>CONCRETAGEM DE PILARES, FCK = 25 MPA,  COM USO DE BALDES - LANÇAMENTO, ADENSAMENTO E ACABAMENTO. AF_02/2022</t>
  </si>
  <si>
    <t>EXECUÇÃO DE VIGA FCK25 DE CINTAMENTO EM PÉ DIREITO SIMPLES</t>
  </si>
  <si>
    <t>92761</t>
  </si>
  <si>
    <t>ARMAÇÃO DE PILAR OU VIGA DE ESTRUTURA CONVENCIONAL DE CONCRETO ARMADO UTILIZANDO AÇO CA-50 DE 8,0 MM - MONTAGEM. AF_06/2022</t>
  </si>
  <si>
    <t>92479</t>
  </si>
  <si>
    <t>MONTAGEM E DESMONTAGEM DE FÔRMA DE VIGA, ESCORAMENTO COM GARFO DE MADEIRA, PÉ-DIREITO SIMPLES, EM CHAPA DE MADEIRA PLASTIFICADA, 18 UTILIZAÇÕES. AF_09/2020</t>
  </si>
  <si>
    <t>103682</t>
  </si>
  <si>
    <t>CONCRETAGEM DE VIGAS E LAJES, FCK=25 MPA, PARA QUALQUER TIPO DE LAJE COM BALDES EM EDIFICAÇÃO TÉRREA - LANÇAMENTO, ADENSAMENTO E ACABAMENTO. AF_02/2022</t>
  </si>
  <si>
    <t>FABRICAÇÃO E INSTALAÇÃO DE MEIA TESOURA EM AÇO, VÃO DE 4 M, PARA TELHA ONDULADA DE FIBROCIMENTO, METÁLICA, PLÁSTICA OU TERMOACÚSTICA, INCLUSO IÇAMENTO</t>
  </si>
  <si>
    <t>92255</t>
  </si>
  <si>
    <t>INSTALAÇÃO DE TESOURA (INTEIRA OU MEIA), EM AÇO, PARA VÃOS MAIORES OU IGUAIS A 3,0 M E MENORES QUE 6,0 M, INCLUSO IÇAMENTO. AF_07/2019</t>
  </si>
  <si>
    <t>88316</t>
  </si>
  <si>
    <t>88278</t>
  </si>
  <si>
    <t>MONTADOR DE ESTRUTURA METÁLICA COM ENCARGOS COMPLEMENTARES</t>
  </si>
  <si>
    <t>40598</t>
  </si>
  <si>
    <t xml:space="preserve">PERFIL "U" SIMPLES, EM CHAPA DOBRADA DE ACO LAMINADO, E = 3 MM, H = 125 MM, L = 50 MM (5,07 KG/M)                                                                                                                                                                                                                                                                                                                                                                                                         </t>
  </si>
  <si>
    <t xml:space="preserve">KG    </t>
  </si>
  <si>
    <t>10997</t>
  </si>
  <si>
    <t xml:space="preserve">ELETRODO REVESTIDO AWS - E7018, DIAMETRO IGUAL A 4,00 MM                                                                                                                                                                                                                                                                                                                                                                                                                                                  </t>
  </si>
  <si>
    <t>4777</t>
  </si>
  <si>
    <t xml:space="preserve">CANTONEIRA ACO ABAS IGUAIS (QUALQUER BITOLA), ESPESSURA ENTRE 1/8" E 1/4"                                                                                                                                                                                                                                                                                                                                                                                                                                 </t>
  </si>
  <si>
    <t>FABRICAÇÃO E INSTALAÇÃO DE MEIA TESOURAEM AÇO, VÃO DE MENOR DE 3 M, PARA TELHA ONDULADA DE FIBROCIMENTO, METÁLICA, PLÁSTICA OU TERMOACÚSTICA, INCLUSO IÇAMENTO</t>
  </si>
  <si>
    <t>FABRICAÇÃO E INSTALAÇÃO DE ESTRUTURA EM AÇO LAMINADO, SOLDADA NA ENTRADA PRINCIPAL DA EDIFICAÇÃO, CONFORME O PROJETO</t>
  </si>
  <si>
    <t>100764</t>
  </si>
  <si>
    <t>VIGA METÁLICA EM PERFIL LAMINADO OU SOLDADO EM AÇO ESTRUTURAL, COM CONEXÕES SOLDADAS, INCLUSOS MÃO DE OBRA, TRANSPORTE E IÇAMENTO UTILIZANDO GUINDASTE - FORNECIMENTO E INSTALAÇÃO. AF_01/2020_PA</t>
  </si>
  <si>
    <t>009</t>
  </si>
  <si>
    <t>FABRICAÇÃO E INSTALAÇÃO DE ESTRUTURA EM AÇO LAMINADO, SOLDADA NA ENTRADA LATERAL DA EDIFICAÇÃO, CONFORME O PROJETO</t>
  </si>
  <si>
    <t>010</t>
  </si>
  <si>
    <t>CALHA EM CHAPA DE AÇO GALVANIZADO NÚMERO 24, DESENVOLVIMENTO DE 120 CM, INCLUSO TRANSPORTE VERTICAL. AF_07/2019</t>
  </si>
  <si>
    <t>142</t>
  </si>
  <si>
    <t xml:space="preserve">SELANTE ELASTICO MONOCOMPONENTE A BASE DE POLIURETANO (PU) PARA JUNTAS DIVERSAS                                                                                                                                                                                                                                                                                                                                                                                                                           </t>
  </si>
  <si>
    <t xml:space="preserve">310ML </t>
  </si>
  <si>
    <t>5061</t>
  </si>
  <si>
    <t xml:space="preserve">PREGO DE ACO POLIDO COM CABECA 18 X 27 (2 1/2 X 10)                                                                                                                                                                                                                                                                                                                                                                                                                                                       </t>
  </si>
  <si>
    <t>5104</t>
  </si>
  <si>
    <t xml:space="preserve">REBITE DE REPUXO EM ALUMINIO VAZADO, DIAMETRO 3,2 X 8 MM DE COMPRIMENTO (1KG = 1025 UNIDADES)                                                                                                                                                                                                                                                                                                                                                                                                             </t>
  </si>
  <si>
    <t>13388</t>
  </si>
  <si>
    <t xml:space="preserve">SOLDA EM BARRA DE ESTANHO-CHUMBO 50/50                                                                                                                                                                                                                                                                                                                                                                                                                                                                    </t>
  </si>
  <si>
    <t>40783</t>
  </si>
  <si>
    <t xml:space="preserve">CALHA QUADRADA DE CHAPA DE ACO GALVANIZADA NUM 24, CORTE 50 CM                                                                                                                                                                                                                                                                                                                                                                                                                                            </t>
  </si>
  <si>
    <t xml:space="preserve">M     </t>
  </si>
  <si>
    <t>88323</t>
  </si>
  <si>
    <t>TELHADISTA COM ENCARGOS COMPLEMENTARES</t>
  </si>
  <si>
    <t>93281</t>
  </si>
  <si>
    <t>GUINCHO ELÉTRICO DE COLUNA, CAPACIDADE 400 KG, COM MOTO FREIO, MOTOR TRIFÁSICO DE 1,25 CV - CHP DIURNO. AF_03/2016</t>
  </si>
  <si>
    <t>93282</t>
  </si>
  <si>
    <t>GUINCHO ELÉTRICO DE COLUNA, CAPACIDADE 400 KG, COM MOTO FREIO, MOTOR TRIFÁSICO DE 1,25 CV - CHI DIURNO. AF_03/2016</t>
  </si>
  <si>
    <t>011</t>
  </si>
  <si>
    <t>KIT DE PORTA DE MADEIRA PARA PINTURA, SEMI-OCA (LEVE OU MÉDIA), PADRÃO MÉDIO, 100X210CM, ESPESSURA DE 3,5CM, ITENS INCLUSOS: DOBRADIÇAS, MONTAGEM E INSTALAÇÃO DO BATENTE, FECHADURA COM EXECUÇÃO DO FURO - FORNECIMENTO E INSTALAÇÃO.</t>
  </si>
  <si>
    <t>90806</t>
  </si>
  <si>
    <t>BATENTE PARA PORTA DE MADEIRA, FIXAÇÃO COM ARGAMASSA, PADRÃO MÉDIO - FORNECIMENTO E INSTALAÇÃO. AF_12/2019</t>
  </si>
  <si>
    <t>90830</t>
  </si>
  <si>
    <t>FECHADURA DE EMBUTIR COM CILINDRO, EXTERNA, COMPLETA, ACABAMENTO PADRÃO MÉDIO, INCLUSO EXECUÇÃO DE FURO - FORNECIMENTO E INSTALAÇÃO. AF_12/2019</t>
  </si>
  <si>
    <t>012</t>
  </si>
  <si>
    <t>PORTA DE MADEIRA FRISADA, SEMI-OCA (LEVE OU MÉDIA), 100X210CM, ESPESSURA DE 3,5CM, INCLUSO DOBRADIÇAS - FORNECIMENTO E INSTALAÇÃO.</t>
  </si>
  <si>
    <t>100659</t>
  </si>
  <si>
    <t>ALIZAR DE 5X1,5CM PARA PORTA FIXADO COM PREGOS, PADRÃO MÉDIO - FORNECIMENTO E INSTALAÇÃO. AF_12/2019</t>
  </si>
  <si>
    <t>2432</t>
  </si>
  <si>
    <t xml:space="preserve">DOBRADICA EM ACO/FERRO, 3 1/2" X 3", E= 1,9 A 2 MM, COM ANEL, CROMADO OU ZINCADO, TAMPA BOLA, COM PARAFUSOS                                                                                                                                                                                                                                                                                                                                                                                               </t>
  </si>
  <si>
    <t>4989</t>
  </si>
  <si>
    <t xml:space="preserve">PORTA DE ABRIR / GIRO, DE MADEIRA FOLHA MEDIA (NBR 15930) DE 1000 X 2100 MM, DE 35 MM A 40 MM DE ESPESSURA, NUCLEO SEMI-SOLIDO (SARRAFEADO), CAPA LISA EM HDF, ACABAMENTO EM LAMINADO NATURAL PARA VERNIZ                                                                                                                                                                                                                                                                                                 </t>
  </si>
  <si>
    <t>11055</t>
  </si>
  <si>
    <t xml:space="preserve">PARAFUSO ROSCA SOBERBA ZINCADO CABECA CHATA FENDA SIMPLES 3,5 X 25 MM (1 ")                                                                                                                                                                                                                                                                                                                                                                                                                               </t>
  </si>
  <si>
    <t>88261</t>
  </si>
  <si>
    <t>CARPINTEIRO DE ESQUADRIA COM ENCARGOS COMPLEMENTARES</t>
  </si>
  <si>
    <t>013</t>
  </si>
  <si>
    <t>KIT DE PORTA DE MADEIRA PARA PINTURA, SEMI-OCA (LEVE OU MÉDIA), PADRÃO NBR 9050 COM BARRA DE APOIO, 90X210CM, ESPESSURA DE 3,5CM, ITENS INCLUSOS: DOBRADIÇAS, MONTAGEM E INSTALAÇÃO DO BATENTE, FECHADURA COM EXECUÇÃO DO FURO - FORNECIMENTO E INSTALAÇÃO.</t>
  </si>
  <si>
    <t>90823</t>
  </si>
  <si>
    <t>PORTA DE MADEIRA PARA PINTURA, SEMI-OCA (LEVE OU MÉDIA), 90X210CM, ESPESSURA DE 3,5CM, INCLUSO DOBRADIÇAS - FORNECIMENTO E INSTALAÇÃO. AF_12/2019</t>
  </si>
  <si>
    <t>36204</t>
  </si>
  <si>
    <t xml:space="preserve">BARRA DE APOIO RETA, EM ACO INOX POLIDO, COMPRIMENTO 60CM, DIAMETRO MINIMO 3 CM                                                                                                                                                                                                                                                                                                                                                                                                                           </t>
  </si>
  <si>
    <t>014</t>
  </si>
  <si>
    <t>KIT DE PORTA DE MADEIRA DE CORRER, SEMI-OCA (LEVE OU MÉDIA), PADRÃO MÉDIO, 80X210CM, ESPESSURA DE 3,5CM, ITENS INCLUSOS: DOBRADIÇAS, MONTAGEM E INSTALAÇÃO DO BATENTE, FECHADURA COM EXECUÇÃO DO FURO - FORNECIMENTO E INSTALAÇÃO.</t>
  </si>
  <si>
    <t>91506</t>
  </si>
  <si>
    <t>PORTA MIOLO MADEIRA, ACABAMENTO EM MDF C/ FERRAGENS DE CORRER</t>
  </si>
  <si>
    <t>015</t>
  </si>
  <si>
    <t>KIT DE PORTA DE MADEIRA DE CORRER, SEMI-OCA (LEVE OU MÉDIA), PADRÃO MÉDIO, 100X210CM, ESPESSURA DE 3,5CM, ITENS INCLUSOS: DOBRADIÇAS, MONTAGEM E INSTALAÇÃO DO BATENTE, FECHADURA COM EXECUÇÃO DO FURO - FORNECIMENTO E INSTALAÇÃO.</t>
  </si>
  <si>
    <t>016</t>
  </si>
  <si>
    <t>PORTA DE CORRER DE VIDRO TEMPERADO, 2 FOLHAS DE 100X210 CM, ESPESSURA DE 10MM, INCLUSIVE ACESSÓRIOS. AF_01/2021</t>
  </si>
  <si>
    <t>3104</t>
  </si>
  <si>
    <t xml:space="preserve">CONJ. DE FERRAGENS PARA PORTA DE VIDRO TEMPERADO, EM ZAMAC CROMADO, CONTEMPLANDO DOBRADICA INF., DOBRADICA SUP., PIVO PARA DOBRADICA INF., PIVO PARA DOBRADICA SUP., FECHADURA CENTRAL EM ZAMC. CROMADO, CONTRA FECHADURA DE PRESSAO                                                                                                                                                                                                                                                                      </t>
  </si>
  <si>
    <t xml:space="preserve">CJ    </t>
  </si>
  <si>
    <t>5031</t>
  </si>
  <si>
    <t xml:space="preserve">VIDRO TEMPERADO INCOLOR PARA PORTA DE ABRIR, E = 10 MM (SEM FERRAGENS E SEM COLOCACAO)                                                                                                                                                                                                                                                                                                                                                                                                                    </t>
  </si>
  <si>
    <t xml:space="preserve">M2    </t>
  </si>
  <si>
    <t>88325</t>
  </si>
  <si>
    <t>VIDRACEIRO COM ENCARGOS COMPLEMENTARES</t>
  </si>
  <si>
    <t>017</t>
  </si>
  <si>
    <t>PORTA EM ALUMÍNIO DE ABRIR DE ALUMINÍO, 60X210, TIPO VENEZIANA COM GUARNIÇÃO, FIXAÇÃO COM PARAFUSOS - FORNECIMENTO E INSTALAÇÃO. AF_12/2019</t>
  </si>
  <si>
    <t>91341</t>
  </si>
  <si>
    <t>PORTA EM ALUMÍNIO DE ABRIR TIPO VENEZIANA COM GUARNIÇÃO, FIXAÇÃO COM PARAFUSOS - FORNECIMENTO E INSTALAÇÃO. AF_12/2019</t>
  </si>
  <si>
    <t>018</t>
  </si>
  <si>
    <t>PORTA EM ALUMÍNIO DE ABRIR DE ALUMINÍO, 110X210, TIPO VENEZIANA COM GUARNIÇÃO, FIXAÇÃO COM PARAFUSOS - FORNECIMENTO E INSTALAÇÃO. AF_12/2019</t>
  </si>
  <si>
    <t>019</t>
  </si>
  <si>
    <t>PORTA EM ALUMÍNIO DE ABRIR DE ALUMINÍO, 2 FOLHAS DE 60X210, TIPO VENEZIANA COM GUARNIÇÃO, FIXAÇÃO COM PARAFUSOS - FORNECIMENTO E INSTALAÇÃO. AF_12/2019</t>
  </si>
  <si>
    <t>020</t>
  </si>
  <si>
    <t>JANELA DE MAXIM-AR - 2 FOLHAS E PEITORIL FIXO - 180X160</t>
  </si>
  <si>
    <t>100674</t>
  </si>
  <si>
    <t>JANELA FIXA DE ALUMÍNIO PARA VIDRO, COM VIDRO, BATENTE E FERRAGENS. EXCLUSIVE ACABAMENTO, ALIZAR E CONTRAMARCO. FORNECIMENTO E INSTALAÇÃO. AF_12/2019</t>
  </si>
  <si>
    <t>94569</t>
  </si>
  <si>
    <t>JANELA DE ALUMÍNIO TIPO MAXIM-AR, COM VIDROS, BATENTE E FERRAGENS. EXCLUSIVE ALIZAR, ACABAMENTO E CONTRAMARCO. FORNECIMENTO E INSTALAÇÃO. AF_12/2019</t>
  </si>
  <si>
    <t>021</t>
  </si>
  <si>
    <t>JANELA DE ALUMÍNIO DO TIPO GUILHOTINA COM 2 FOLHAS PARA VIDROS, COM VIDROS, BATENTE, ACABAMENTO COM ACETATO OU BRILHANTE E FERRAGENS. EXCLUSIVE ALIZAR E CONTRAMARCO. FORNECIMENTO E INSTALAÇÃO</t>
  </si>
  <si>
    <t>94570</t>
  </si>
  <si>
    <t>JANELA DE ALUMÍNIO DE CORRER COM 2 FOLHAS PARA VIDROS, COM VIDROS, BATENTE, ACABAMENTO COM ACETATO OU BRILHANTE E FERRAGENS. EXCLUSIVE ALIZAR E CONTRAMARCO. FORNECIMENTO E INSTALAÇÃO. AF_12/2019</t>
  </si>
  <si>
    <t>022</t>
  </si>
  <si>
    <t>LUMINÁRIA DO TIPO PAFLON LED DE SOBREPOR - COM LED DE 20 A 30W - FORNECIMENTO E INSTALAÇÃO</t>
  </si>
  <si>
    <t xml:space="preserve">LUMINARIA LED REFLETOR RETANGULAR BIVOLT, LUZ BRANCA, 30 W                                                                                                                                                                                                                                                                                                                                                                                                                                                </t>
  </si>
  <si>
    <t>88247</t>
  </si>
  <si>
    <t>AUXILIAR DE ELETRICISTA COM ENCARGOS COMPLEMENTARES</t>
  </si>
  <si>
    <t>88264</t>
  </si>
  <si>
    <t>ELETRICISTA COM ENCARGOS COMPLEMENTARES</t>
  </si>
  <si>
    <t>023</t>
  </si>
  <si>
    <t>BANCADA DE GRANITO CINZA POLIDO - FORNECIMENTO E INSTALAÇÃO.</t>
  </si>
  <si>
    <t>4823</t>
  </si>
  <si>
    <t xml:space="preserve">MASSA PLASTICA PARA MARMORE/GRANITO                                                                                                                                                                                                                                                                                                                                                                                                                                                                       </t>
  </si>
  <si>
    <t>7568</t>
  </si>
  <si>
    <t xml:space="preserve">BUCHA DE NYLON SEM ABA S10, COM PARAFUSO DE 6,10 X 65 MM EM ACO ZINCADO COM ROSCA SOBERBA, CABECA CHATA E FENDA PHILLIPS                                                                                                                                                                                                                                                                                                                                                                                  </t>
  </si>
  <si>
    <t>11795</t>
  </si>
  <si>
    <t xml:space="preserve">GRANITO PARA BANCADA, POLIDO, TIPO ANDORINHA/ QUARTZ/ CASTELO/ CORUMBA OU OUTROS EQUIVALENTES DA REGIAO, E= *2,5* CM                                                                                                                                                                                                                                                                                                                                                                                      </t>
  </si>
  <si>
    <t>37329</t>
  </si>
  <si>
    <t xml:space="preserve">REJUNTE EPOXI, QUALQUER COR                                                                                                                                                                                                                                                                                                                                                                                                                                                                               </t>
  </si>
  <si>
    <t>37591</t>
  </si>
  <si>
    <t xml:space="preserve">SUPORTE MAO-FRANCESA EM ACO, ABAS IGUAIS 40 CM, CAPACIDADE MINIMA 70 KG, BRANCO                                                                                                                                                                                                                                                                                                                                                                                                                           </t>
  </si>
  <si>
    <t>88274</t>
  </si>
  <si>
    <t>MARMORISTA/GRANITEIRO COM ENCARGOS COMPLEMENTARES</t>
  </si>
  <si>
    <t>024</t>
  </si>
  <si>
    <t>CUBA DE EMBUTIR DE AÇO INOXIDÁVEL MÉDIA, INSTALADA EM BANCADA DE GRANITO, INCLUSO VÁLVULA TIPO AMERICANA EM METAL CROMADO E SIFÃO FLEXÍVEL EM PVC - FORNECIMENTO E INSTALAÇÃO. AF_01/2020</t>
  </si>
  <si>
    <t>86884</t>
  </si>
  <si>
    <t>ENGATE FLEXÍVEL EM PLÁSTICO BRANCO, 1/2" X 30CM - FORNECIMENTO E INSTALAÇÃO. AF_01/2020</t>
  </si>
  <si>
    <t>86911</t>
  </si>
  <si>
    <t>TORNEIRA CROMADA LONGA, DE PAREDE, 1/2" OU 3/4", PARA PIA DE COZINHA, PADRÃO POPULAR - FORNECIMENTO E INSTALAÇÃO. AF_01/2020</t>
  </si>
  <si>
    <t>86935</t>
  </si>
  <si>
    <t>CUBA DE EMBUTIR DE AÇO INOXIDÁVEL MÉDIA, INCLUSO VÁLVULA TIPO AMERICANA EM METAL CROMADO E SIFÃO FLEXÍVEL EM PVC - FORNECIMENTO E INSTALAÇÃO. AF_01/2020</t>
  </si>
  <si>
    <t>025</t>
  </si>
  <si>
    <t>BICICLETÁRIO EM ARCO DE 0,75x0,70 EM TUBO DE AÇO DE 2 1/2" - FORNECIMENTO E INSTALAÇÃO</t>
  </si>
  <si>
    <t>7701</t>
  </si>
  <si>
    <t xml:space="preserve">TUBO ACO GALVANIZADO COM COSTURA, CLASSE MEDIA, DN 2.1/2", E = *3,65* MM, PESO *6,51* KG/M (NBR 5580)                                                                                                                                                                                                                                                                                                                                                                                                     </t>
  </si>
  <si>
    <t>11002</t>
  </si>
  <si>
    <t xml:space="preserve">ELETRODO REVESTIDO AWS - E6013, DIAMETRO IGUAL A 2,50 MM                                                                                                                                                                                                                                                                                                                                                                                                                                                  </t>
  </si>
  <si>
    <t>88315</t>
  </si>
  <si>
    <t>SERRALHEIRO COM ENCARGOS COMPLEMENTARES</t>
  </si>
  <si>
    <t>026</t>
  </si>
  <si>
    <t>FABRICAÇÃO E INSTALAÇÃO DE TESOURA INTEIRA EM AÇO, VÃO DE 4 M, PARA TELHA ONDULADA DE FIBROCIMENTO, METÁLICA, PLÁSTICA OU TERMOACÚSTICA, INCLUSO IÇAMENTO. AF_07/2019</t>
  </si>
  <si>
    <t>SERVIÇOS PRELIMINÁRES</t>
  </si>
  <si>
    <t>Serviço</t>
  </si>
  <si>
    <t>TAPUME COM TELHA METÁLICA. AF_03/2024</t>
  </si>
  <si>
    <t>10008</t>
  </si>
  <si>
    <t>LIMPEZA DO TERRENO</t>
  </si>
  <si>
    <t>1.2.3.</t>
  </si>
  <si>
    <t>C2851</t>
  </si>
  <si>
    <t>INSTALAÇÕES PROVISÓRIAS DE ÁGUA</t>
  </si>
  <si>
    <t>1.2.4.</t>
  </si>
  <si>
    <t>C2849</t>
  </si>
  <si>
    <t>INSTALAÇÕES PROVISÓRIAS DE ESGOTO</t>
  </si>
  <si>
    <t>1.2.5.</t>
  </si>
  <si>
    <t>C2850</t>
  </si>
  <si>
    <t>INSTALAÇÕES PROVISÓRIAS DE LUZ , FORÇA,TELEFONE E LÓGICA</t>
  </si>
  <si>
    <t>1.2.6.</t>
  </si>
  <si>
    <t>93565</t>
  </si>
  <si>
    <t>ENGENHEIRO CIVIL DE OBRA JUNIOR COM ENCARGOS COMPLEMENTARES</t>
  </si>
  <si>
    <t>MES</t>
  </si>
  <si>
    <t>1.3.2.</t>
  </si>
  <si>
    <t>90779</t>
  </si>
  <si>
    <t>ENGENHEIRO CIVIL DE OBRA SENIOR COM ENCARGOS COMPLEMENTARES</t>
  </si>
  <si>
    <t>1.3.3.</t>
  </si>
  <si>
    <t>94295</t>
  </si>
  <si>
    <t>MESTRE DE OBRAS COM ENCARGOS COMPLEMENTARES</t>
  </si>
  <si>
    <t>1.4.</t>
  </si>
  <si>
    <t>PROJETO EXECUTIVO</t>
  </si>
  <si>
    <t>1.4.1.</t>
  </si>
  <si>
    <t>11329</t>
  </si>
  <si>
    <t>FURO DE SONDAGEM - ATÉ 15M</t>
  </si>
  <si>
    <t>1.4.2.</t>
  </si>
  <si>
    <t>ELABORAÇÃO DE PROJETO EXECUTIVO DE ARQUITETURA E COMPLEMENTÁRES DE UBS PADRÃO I - ATÉ 500M2</t>
  </si>
  <si>
    <t>TERRAPLENAGEM</t>
  </si>
  <si>
    <t>ATERREO</t>
  </si>
  <si>
    <t>6081</t>
  </si>
  <si>
    <t xml:space="preserve">ARGILA OU BARRO PARA ATERRO/REATERRO (COM TRANSPORTE ATE 10 KM)                                                                                                                                                                                                                                                                                                                                                                                                                                           </t>
  </si>
  <si>
    <t xml:space="preserve">M3    </t>
  </si>
  <si>
    <t>100574</t>
  </si>
  <si>
    <t>ESPALHAMENTO DE MATERIAL COM TRATOR DE ESTEIRAS. AF_11/2019</t>
  </si>
  <si>
    <t>96385</t>
  </si>
  <si>
    <t>EXECUÇÃO E COMPACTAÇÃO DE ATERRO COM SOLO PREDOMINANTEMENTE ARGILOSO - EXCLUSIVE SOLO, ESCAVAÇÃO, CARGA E TRANSPORTE. AF_11/2019</t>
  </si>
  <si>
    <t>ESTRUTURA</t>
  </si>
  <si>
    <t>LOCAÇÃO DE OBRA</t>
  </si>
  <si>
    <t>99059</t>
  </si>
  <si>
    <t>LOCAÇÃO CONVENCIONAL DE OBRA, UTILIZANDO GABARITO DE TÁBUAS CORRIDAS PONTALETADAS A CADA 2,00M -  2 UTILIZAÇÕES. AF_03/2024</t>
  </si>
  <si>
    <t>ESCAVAÇÃO</t>
  </si>
  <si>
    <t>ESCAVAÇÃO MANUAL PARA BLOCO DE COROAMENTO OU SAPATA (INCLUINDO ESCAVAÇÃO PARA COLOCAÇÃO DE FÔRMAS). AF_01/2024</t>
  </si>
  <si>
    <t>96527</t>
  </si>
  <si>
    <t>ESCAVAÇÃO MANUAL PARA VIGA BALDRAME OU SAPATA CORRIDA (INCLUINDO ESCAVAÇÃO PARA COLOCAÇÃO DE FÔRMAS). AF_01/2024</t>
  </si>
  <si>
    <t>FUNDAÇÃO E BALDRAME</t>
  </si>
  <si>
    <t>94968</t>
  </si>
  <si>
    <t>CONCRETO MAGRO PARA LASTRO, TRAÇO 1:4,5:4,5 (EM MASSA SECA DE CIMENTO/ AREIA MÉDIA/ BRITA 1) - PREPARO MECÂNICO COM BETONEIRA 600 L. AF_05/2021</t>
  </si>
  <si>
    <t>3.3.4.</t>
  </si>
  <si>
    <t>3.3.5.</t>
  </si>
  <si>
    <t>3.4.</t>
  </si>
  <si>
    <t>PILARES E CINTA</t>
  </si>
  <si>
    <t>3.4.1.</t>
  </si>
  <si>
    <t>3.4.2.</t>
  </si>
  <si>
    <t>COBERTURA</t>
  </si>
  <si>
    <t>ESTRUTURA METÁLICA PARA COBERTURA</t>
  </si>
  <si>
    <t>92616</t>
  </si>
  <si>
    <t>FABRICAÇÃO E INSTALAÇÃO DE TESOURA INTEIRA EM AÇO, VÃO DE 10 M, PARA TELHA ONDULADA DE FIBROCIMENTO, METÁLICA, PLÁSTICA OU TERMOACÚSTICA, INCLUSO IÇAMENTO. AF_07/2019</t>
  </si>
  <si>
    <t>92612</t>
  </si>
  <si>
    <t>FABRICAÇÃO E INSTALAÇÃO DE TESOURA INTEIRA EM AÇO, VÃO DE 8 M, PARA TELHA ONDULADA DE FIBROCIMENTO, METÁLICA, PLÁSTICA OU TERMOACÚSTICA, INCLUSO IÇAMENTO, INCLUSO IÇAMENTO. AF_07/2019</t>
  </si>
  <si>
    <t>92580</t>
  </si>
  <si>
    <t>TRAMA DE AÇO COMPOSTA POR TERÇAS PARA TELHADOS DE ATÉ 2 ÁGUAS PARA TELHA ONDULADA DE FIBROCIMENTO, METÁLICA, PLÁSTICA OU TERMOACÚSTICA, INCLUSO TRANSPORTE VERTICAL. AF_07/2019</t>
  </si>
  <si>
    <t>TELHAMENTO</t>
  </si>
  <si>
    <t>71497</t>
  </si>
  <si>
    <t>COBERTURA -TELHA TERMOACÚSTICA E=30MM CHAPA FILME COM ISOLAMENTO
POLIISOCIANURATO (PIR)</t>
  </si>
  <si>
    <t>C1002</t>
  </si>
  <si>
    <t>CUMEEIRA TERMOACÚSTICA</t>
  </si>
  <si>
    <t>71363</t>
  </si>
  <si>
    <t>COBERTURA EM POLICARBONATO FUMÊ - INCL. ESTR. METÁLICA</t>
  </si>
  <si>
    <t>4.2.4.</t>
  </si>
  <si>
    <t>4.2.5.</t>
  </si>
  <si>
    <t>94228</t>
  </si>
  <si>
    <t>CALHA EM CHAPA DE AÇO GALVANIZADO NÚMERO 24, DESENVOLVIMENTO DE 50 CM, INCLUSO TRANSPORTE VERTICAL. AF_07/2019</t>
  </si>
  <si>
    <t>4.2.6.</t>
  </si>
  <si>
    <t>94231</t>
  </si>
  <si>
    <t>RUFO EM CHAPA DE AÇO GALVANIZADO NÚMERO 24, CORTE DE 25 CM, INCLUSO TRANSPORTE VERTICAL. AF_07/2019</t>
  </si>
  <si>
    <t>VEDAÇÃO</t>
  </si>
  <si>
    <t>PAREDES</t>
  </si>
  <si>
    <t>5.1.2.</t>
  </si>
  <si>
    <t>105024</t>
  </si>
  <si>
    <t>VERGA MOLDADA IN LOCO EM CONCRETO, ESPESSURA DE *10* CM. AF_03/2024</t>
  </si>
  <si>
    <t>5.1.3.</t>
  </si>
  <si>
    <t>105032</t>
  </si>
  <si>
    <t>CONTRAVERGA MOLDADA IN LOCO COM UTILIZAÇÃO DE BLOCOS CANALETA, ESPESSURA DE *10* CM. AF_03/2024</t>
  </si>
  <si>
    <t>5.1.4.</t>
  </si>
  <si>
    <t>87376</t>
  </si>
  <si>
    <t>ARGAMASSA TRAÇO 1:5 (EM VOLUME DE CIMENTO E AREIA GROSSA ÚMIDA) PARA CHAPISCO CONVENCIONAL, PREPARO MANUAL. AF_08/2019</t>
  </si>
  <si>
    <t>5.1.5.</t>
  </si>
  <si>
    <t>87367</t>
  </si>
  <si>
    <t>ARGAMASSA TRAÇO 1:1:6 (EM VOLUME DE CIMENTO, CAL E AREIA MÉDIA ÚMIDA) PARA EMBOÇO/MASSA ÚNICA/ASSENTAMENTO DE ALVENARIA DE VEDAÇÃO, PREPARO MANUAL. AF_08/2019</t>
  </si>
  <si>
    <t>5.2.</t>
  </si>
  <si>
    <t>PISO</t>
  </si>
  <si>
    <t>5.2.1.</t>
  </si>
  <si>
    <t>97083</t>
  </si>
  <si>
    <t>COMPACTAÇÃO MECÂNICA DE SOLO PARA EXECUÇÃO DE RADIER, PISO DE CONCRETO OU LAJE SOBRE SOLO, COM COMPACTADOR DE SOLOS A PERCUSSÃO. AF_09/2021</t>
  </si>
  <si>
    <t>5.2.2.</t>
  </si>
  <si>
    <t>87373</t>
  </si>
  <si>
    <t>ARGAMASSA TRAÇO 1:4 (EM VOLUME DE CIMENTO E AREIA MÉDIA ÚMIDA) PARA CONTRAPISO, PREPARO MANUAL. AF_08/2019</t>
  </si>
  <si>
    <t>5.2.3.</t>
  </si>
  <si>
    <t>94990</t>
  </si>
  <si>
    <t>EXECUÇÃO DE PASSEIO (CALÇADA) OU PISO DE CONCRETO COM CONCRETO MOLDADO IN LOCO, FEITO EM OBRA, ACABAMENTO CONVENCIONAL, NÃO ARMADO. AF_08/2022</t>
  </si>
  <si>
    <t>5.2.4.</t>
  </si>
  <si>
    <t>260168</t>
  </si>
  <si>
    <t>PLANTIO DE GRAMA (INCL. TERRA PRETA)</t>
  </si>
  <si>
    <t>6.</t>
  </si>
  <si>
    <t>ACABAMENTOS</t>
  </si>
  <si>
    <t>6.1.</t>
  </si>
  <si>
    <t>6.1.1.</t>
  </si>
  <si>
    <t>88485</t>
  </si>
  <si>
    <t>FUNDO SELADOR ACRÍLICO, APLICAÇÃO MANUAL EM PAREDE, UMA DEMÃO. AF_04/2023</t>
  </si>
  <si>
    <t>6.1.2.</t>
  </si>
  <si>
    <t>88497</t>
  </si>
  <si>
    <t>EMASSAMENTO COM MASSA LÁTEX, APLICAÇÃO EM PAREDE, DUAS DEMÃOS, LIXAMENTO MANUAL. AF_04/2023</t>
  </si>
  <si>
    <t>6.1.3.</t>
  </si>
  <si>
    <t>104642</t>
  </si>
  <si>
    <t>PINTURA LÁTEX ACRÍLICA STANDARD, APLICAÇÃO MANUAL EM PAREDES, DUAS DEMÃOS. AF_04/2023</t>
  </si>
  <si>
    <t>6.1.4.</t>
  </si>
  <si>
    <t>87265</t>
  </si>
  <si>
    <t>REVESTIMENTO CERÂMICO PARA PAREDES INTERNAS COM PLACAS TIPO ESMALTADA DE DIMENSÕES 20X20 CM APLICADAS NA ALTURA INTEIRA DAS PAREDES.  AF_02/2023_PE</t>
  </si>
  <si>
    <t>6.1.5.</t>
  </si>
  <si>
    <t>87267</t>
  </si>
  <si>
    <t>REVESTIMENTO CERÂMICO PARA PAREDES INTERNAS COM PLACAS TIPO ESMALTADA DE DIMENSÕES 20X20 CM APLICADAS A MEIA ALTURA DAS PAREDES. AF_02/2023_PE</t>
  </si>
  <si>
    <t>6.2.</t>
  </si>
  <si>
    <t>6.2.1.</t>
  </si>
  <si>
    <t>130715</t>
  </si>
  <si>
    <t>PORCELANATO (NATURAL) - INCLUINDO REJUNTAMENTO (PADRÃO MÉDIO)</t>
  </si>
  <si>
    <t>6.2.2.</t>
  </si>
  <si>
    <t>98689</t>
  </si>
  <si>
    <t>SOLEIRA EM GRANITO, LARGURA 15 CM, ESPESSURA 2,0 CM. AF_09/2020</t>
  </si>
  <si>
    <t>6.2.3.</t>
  </si>
  <si>
    <t>101094</t>
  </si>
  <si>
    <t>PISO PODOTÁTIL DE ALERTA OU DIRECIONAL, DE BORRACHA, ASSENTADO SOBRE ARGAMASSA. AF_05/2020</t>
  </si>
  <si>
    <t>6.2.4.</t>
  </si>
  <si>
    <t>120770</t>
  </si>
  <si>
    <t>RODAPE EM PORCELANATO</t>
  </si>
  <si>
    <t>6.3.</t>
  </si>
  <si>
    <t>TETO</t>
  </si>
  <si>
    <t>6.3.1.</t>
  </si>
  <si>
    <t>88484</t>
  </si>
  <si>
    <t>FUNDO SELADOR ACRÍLICO, APLICAÇÃO MANUAL EM TETO, UMA DEMÃO. AF_04/2023</t>
  </si>
  <si>
    <t>6.3.2.</t>
  </si>
  <si>
    <t>88494</t>
  </si>
  <si>
    <t>EMASSAMENTO COM MASSA LÁTEX, APLICAÇÃO EM TETO, UMA DEMÃO, LIXAMENTO MANUAL. AF_04/2023</t>
  </si>
  <si>
    <t>6.3.3.</t>
  </si>
  <si>
    <t>104640</t>
  </si>
  <si>
    <t>PINTURA LÁTEX ACRÍLICA STANDARD, APLICAÇÃO MANUAL EM TETO, DUAS DEMÃOS. AF_04/2023</t>
  </si>
  <si>
    <t>6.3.4.</t>
  </si>
  <si>
    <t>96114</t>
  </si>
  <si>
    <t>FORRO EM DRYWALL, PARA AMBIENTES COMERCIAIS, INCLUSIVE ESTRUTURA BIRECIONAL DE FIXAÇÃO. AF_08/2023_PS</t>
  </si>
  <si>
    <t>7.</t>
  </si>
  <si>
    <t>ESQUADRIAS</t>
  </si>
  <si>
    <t>7.1.</t>
  </si>
  <si>
    <t>PORTAS</t>
  </si>
  <si>
    <t>7.1.1.</t>
  </si>
  <si>
    <t>100689</t>
  </si>
  <si>
    <t>KIT DE PORTA DE MADEIRA FRISADA, SEMI-OCA (LEVE OU MÉDIA), PADRÃO MÉDIO, 80X210CM, ESPESSURA DE 3,5CM, ITENS INCLUSOS: DOBRADIÇAS, MONTAGEM E INSTALAÇÃO DE BATENTE, FECHADURA COM EXECUÇÃO DO FURO - FORNECIMENTO E INSTALAÇÃO. AF_12/2019</t>
  </si>
  <si>
    <t>7.1.2.</t>
  </si>
  <si>
    <t>90844</t>
  </si>
  <si>
    <t>KIT DE PORTA DE MADEIRA PARA PINTURA, SEMI-OCA (LEVE OU MÉDIA), PADRÃO MÉDIO, 90X210CM, ESPESSURA DE 3,5CM, ITENS INCLUSOS: DOBRADIÇAS, MONTAGEM E INSTALAÇÃO DO BATENTE, FECHADURA COM EXECUÇÃO DO FURO - FORNECIMENTO E INSTALAÇÃO. AF_12/2019</t>
  </si>
  <si>
    <t>7.1.3.</t>
  </si>
  <si>
    <t>7.1.4.</t>
  </si>
  <si>
    <t>7.1.5.</t>
  </si>
  <si>
    <t>7.1.6.</t>
  </si>
  <si>
    <t>7.1.7.</t>
  </si>
  <si>
    <t>102183</t>
  </si>
  <si>
    <t>PORTA PIVOTANTE DE VIDRO TEMPERADO, 2 FOLHAS DE 90X210 CM, ESPESSURA DE 10MM, INCLUSIVE ACESSÓRIOS. AF_01/2021</t>
  </si>
  <si>
    <t>7.1.8.</t>
  </si>
  <si>
    <t>7.1.9.</t>
  </si>
  <si>
    <t>7.1.10.</t>
  </si>
  <si>
    <t>7.1.11.</t>
  </si>
  <si>
    <t>7.1.12.</t>
  </si>
  <si>
    <t>90623</t>
  </si>
  <si>
    <t>PORTÃO TUBO/TELA ARAME GALV.C/FERRAGENS (INCL.PINT.ANTI-CORROSIVA)</t>
  </si>
  <si>
    <t>7.2.</t>
  </si>
  <si>
    <t>JANELAS</t>
  </si>
  <si>
    <t>7.2.1.</t>
  </si>
  <si>
    <t>7.2.2.</t>
  </si>
  <si>
    <t>7.2.3.</t>
  </si>
  <si>
    <t>7.2.4.</t>
  </si>
  <si>
    <t>94559</t>
  </si>
  <si>
    <t>JANELA DE AÇO TIPO BASCULANTE PARA VIDROS, COM BATENTE, FERRAGENS E PINTURA ANTICORROSIVA. EXCLUSIVE VIDROS, ACABAMENTO, ALIZAR E CONTRAMARCO. FORNECIMENTO E INSTALAÇÃO. AF_12/2019</t>
  </si>
  <si>
    <t>8.</t>
  </si>
  <si>
    <t>SISTEMAS</t>
  </si>
  <si>
    <t>8.1.</t>
  </si>
  <si>
    <t>AGUA FRIA</t>
  </si>
  <si>
    <t>8.1.1.</t>
  </si>
  <si>
    <t>180299</t>
  </si>
  <si>
    <t>PONTO DE AGUA (INCL. TUBOS E CONEXOES)</t>
  </si>
  <si>
    <t>PT</t>
  </si>
  <si>
    <t>8.1.2.</t>
  </si>
  <si>
    <t>94792</t>
  </si>
  <si>
    <t>REGISTRO DE GAVETA BRUTO, LATÃO, ROSCÁVEL, 1", COM ACABAMENTO E CANOPLA CROMADOS - FORNECIMENTO E INSTALAÇÃO. AF_08/2021</t>
  </si>
  <si>
    <t>8.1.3.</t>
  </si>
  <si>
    <t>94498</t>
  </si>
  <si>
    <t>REGISTRO DE GAVETA BRUTO, LATÃO, ROSCÁVEL, 2" - FORNECIMENTO E INSTALAÇÃO. AF_08/2021</t>
  </si>
  <si>
    <t>8.1.4.</t>
  </si>
  <si>
    <t>C3648</t>
  </si>
  <si>
    <t>RESERVATÓRIO PRÉ MOLDADO ELEVADO CILÍNDRICO D=2,0M, CAP.=12,0M3, H=9,0M COMPLETO E CISTERNA CAP.=4,5 M3</t>
  </si>
  <si>
    <t>8.1.5.</t>
  </si>
  <si>
    <t>104998</t>
  </si>
  <si>
    <t>HIDRÔMETRO DN 1", 10 M³/H - FORNECIMENTO E INSTALAÇÃO. AF_03/2024</t>
  </si>
  <si>
    <t>8.2.</t>
  </si>
  <si>
    <t>ESGOTO</t>
  </si>
  <si>
    <t>8.2.1.</t>
  </si>
  <si>
    <t>180214</t>
  </si>
  <si>
    <t>PONTO DE ESGOTO (INCL. TUBOS, CONEXOES,CX. E RALOS)</t>
  </si>
  <si>
    <t>8.2.2.</t>
  </si>
  <si>
    <t>97901</t>
  </si>
  <si>
    <t>CAIXA ENTERRADA HIDRÁULICA RETANGULAR EM ALVENARIA COM TIJOLOS CERÂMICOS MACIÇOS, DIMENSÕES INTERNAS: 0,4X0,4X0,4 M PARA REDE DE ESGOTO. AF_12/2020</t>
  </si>
  <si>
    <t>8.2.3.</t>
  </si>
  <si>
    <t>98107</t>
  </si>
  <si>
    <t>CAIXA DE GORDURA SIMPLES (CAPACIDADE: 36 L), RETANGULAR, EM ALVENARIA COM BLOCOS DE CONCRETO, DIMENSÕES INTERNAS = 0,2X0,4 M, ALTURA INTERNA = 0,8 M. AF_12/2020</t>
  </si>
  <si>
    <t>8.2.4.</t>
  </si>
  <si>
    <t>180349</t>
  </si>
  <si>
    <t>FOSSA SEPTICA PRE-MOLDADA CAP= 10 PESSOAS</t>
  </si>
  <si>
    <t>8.2.5.</t>
  </si>
  <si>
    <t>98058</t>
  </si>
  <si>
    <t>FILTRO ANAERÓBIO CIRCULAR, EM CONCRETO PRÉ-MOLDADO, DIÂMETRO INTERNO = 1,10 M, ALTURA INTERNA = 1,50 M, VOLUME ÚTIL: 1140,4 L (PARA 5 CONTRIBUINTES). AF_12/2020_PA</t>
  </si>
  <si>
    <t>8.2.6.</t>
  </si>
  <si>
    <t>180350</t>
  </si>
  <si>
    <t>SUMIDOURO PRE-MOLDADO CAP= 10 PESSOAS</t>
  </si>
  <si>
    <t>8.3.</t>
  </si>
  <si>
    <t>AGUAS PLUVIAIS</t>
  </si>
  <si>
    <t>8.3.1.</t>
  </si>
  <si>
    <t>89580</t>
  </si>
  <si>
    <t>TUBO PVC, SÉRIE R, ÁGUA PLUVIAL, DN 150 MM, FORNECIDO E INSTALADO EM CONDUTORES VERTICAIS DE ÁGUAS PLUVIAIS. AF_06/2022</t>
  </si>
  <si>
    <t>8.3.2.</t>
  </si>
  <si>
    <t>8.4.</t>
  </si>
  <si>
    <t>ELETRÍCA</t>
  </si>
  <si>
    <t>8.4.1.</t>
  </si>
  <si>
    <t>170682</t>
  </si>
  <si>
    <t>PONTO ELETRICO ESTABILIZADO (INCL. ELETR.,CX.,FIAÇAO E TOMADA)</t>
  </si>
  <si>
    <t>8.4.2.</t>
  </si>
  <si>
    <t>170081</t>
  </si>
  <si>
    <t>PONTO DE LUZ / FORÇA (C/TUBUL., CX. E FIAÇAO) ATE 200W</t>
  </si>
  <si>
    <t>8.4.3.</t>
  </si>
  <si>
    <t>170332</t>
  </si>
  <si>
    <t>INTERRUPTOR 1 TECLA SIMPLES (S/FIAÇAO)</t>
  </si>
  <si>
    <t>8.4.4.</t>
  </si>
  <si>
    <t>170334</t>
  </si>
  <si>
    <t>INTERRUPTOR 2 TECLAS SIMPLES (S/FIAÇAO)</t>
  </si>
  <si>
    <t>8.4.5.</t>
  </si>
  <si>
    <t>170963</t>
  </si>
  <si>
    <t>INTERRUPTOR 3 TECLAS PARALELO (S/FIAÇÃO)</t>
  </si>
  <si>
    <t>8.4.6.</t>
  </si>
  <si>
    <t>170337</t>
  </si>
  <si>
    <t>INTERRUPTOR 1 TECLA+TOMADA (S/FIAÇAO)</t>
  </si>
  <si>
    <t>8.4.7.</t>
  </si>
  <si>
    <t>103782</t>
  </si>
  <si>
    <t>LUMINÁRIA TIPO PLAFON CIRCULAR, DE SOBREPOR, COM LED DE 12/13 W - FORNECIMENTO E INSTALAÇÃO. AF_03/2022</t>
  </si>
  <si>
    <t>8.4.8.</t>
  </si>
  <si>
    <t>8.4.9.</t>
  </si>
  <si>
    <t>C2062</t>
  </si>
  <si>
    <t>QUADRO DE DISTRIBUIÇÃO GERAL BAIXA TENSÃO, C/ACESSÓRIOS - 1UN DE MEDIÇÃO</t>
  </si>
  <si>
    <t>8.4.10.</t>
  </si>
  <si>
    <t>170615</t>
  </si>
  <si>
    <t>QUADRO DE MEDIÇAO TRIFASICO (C/ DISJUNTOR)</t>
  </si>
  <si>
    <t>8.4.11.</t>
  </si>
  <si>
    <t>101506</t>
  </si>
  <si>
    <t>ENTRADA DE ENERGIA ELÉTRICA, AÉREA, TRIFÁSICA, COM CAIXA DE SOBREPOR, CABO DE 16 MM2 E DISJUNTOR DIN 50A (NÃO INCLUSO O POSTE DE CONCRETO). AF_07/2020_PS</t>
  </si>
  <si>
    <t>8.5.</t>
  </si>
  <si>
    <t>LÓGICA</t>
  </si>
  <si>
    <t>8.5.1.</t>
  </si>
  <si>
    <t>170683</t>
  </si>
  <si>
    <t>PONTO DE LOGICA - UTP (INCL. ELETR.,CABO E CONECTOR)</t>
  </si>
  <si>
    <t>8.5.2.</t>
  </si>
  <si>
    <t>98307</t>
  </si>
  <si>
    <t>TOMADA DE REDE RJ45 - FORNECIMENTO E INSTALAÇÃO. AF_11/2019</t>
  </si>
  <si>
    <t>8.5.3.</t>
  </si>
  <si>
    <t>100555</t>
  </si>
  <si>
    <t>RACK ABERTO EM COLUNA 44U PARA SERVIDOR - FORNECIMENTO E INSTALAÇÃO. AF_11/2019</t>
  </si>
  <si>
    <t>8.5.4.</t>
  </si>
  <si>
    <t>170309</t>
  </si>
  <si>
    <t>PONTO DE ANTENA P/ RADIO E TV (C/ FIAÇAO)</t>
  </si>
  <si>
    <t>8.6.</t>
  </si>
  <si>
    <t>SPDA</t>
  </si>
  <si>
    <t>8.6.1.</t>
  </si>
  <si>
    <t>96977</t>
  </si>
  <si>
    <t>CORDOALHA DE COBRE NU 50 MM², ENTERRADA - FORNECIMENTO E INSTALAÇÃO. AF_08/2023</t>
  </si>
  <si>
    <t>8.6.2.</t>
  </si>
  <si>
    <t>96984</t>
  </si>
  <si>
    <t>ELETRODUTO PVC RÍGIDO, DIÂMETRO 40MM, COM 3 METROS, PARA SPDA - FORNECIMENTO E INSTALAÇÃO. AF_08/2023</t>
  </si>
  <si>
    <t>8.6.3.</t>
  </si>
  <si>
    <t>C0325</t>
  </si>
  <si>
    <t>ATERRAMENTO COMPLETO C/ HASTE COPPERWELD 3/4" X 3.0M</t>
  </si>
  <si>
    <t>8.6.4.</t>
  </si>
  <si>
    <t>41480</t>
  </si>
  <si>
    <t xml:space="preserve">CAIXA DE INSPECAO PARA ATERRAMENTO OU OUTRO USO, EM PVC, DN = 250 X 250 MM                                                                                                                                                                                                                                                                                                                                                                                                                                </t>
  </si>
  <si>
    <t>8.6.5.</t>
  </si>
  <si>
    <t>96987</t>
  </si>
  <si>
    <t>BASE METÁLICA PARA MASTRO 1 ½"  PARA SPDA - FORNECIMENTO E INSTALAÇÃO. AF_08/2023</t>
  </si>
  <si>
    <t>8.6.6.</t>
  </si>
  <si>
    <t>96988</t>
  </si>
  <si>
    <t>MASTRO 1 ½", COM 3 METROS, PARA SPDA - FORNECIMENTO E INSTALAÇÃO. AF_08/2023</t>
  </si>
  <si>
    <t>8.7.</t>
  </si>
  <si>
    <t>CLIMATIZAÇÃO</t>
  </si>
  <si>
    <t>8.7.1.</t>
  </si>
  <si>
    <t>230262</t>
  </si>
  <si>
    <t>PONTO P/AR CONDICIONADO(TUBUL.,CJ.AIRSTOP E FIAÇAO)</t>
  </si>
  <si>
    <t>8.7.2.</t>
  </si>
  <si>
    <t>231084</t>
  </si>
  <si>
    <t>PONTO DE DRENO P/ SPLIT (10M)</t>
  </si>
  <si>
    <t>8.7.3.</t>
  </si>
  <si>
    <t>231309</t>
  </si>
  <si>
    <t>APARELHO AIR-SPLIT - 12.000 BTU'S - INVERTER</t>
  </si>
  <si>
    <t>9.</t>
  </si>
  <si>
    <t>COMPONENTES</t>
  </si>
  <si>
    <t>9.1.</t>
  </si>
  <si>
    <t>BANCADAS</t>
  </si>
  <si>
    <t>9.1.1.</t>
  </si>
  <si>
    <t>9.2.</t>
  </si>
  <si>
    <t>LOUÇAS</t>
  </si>
  <si>
    <t>9.2.1.</t>
  </si>
  <si>
    <t>86942</t>
  </si>
  <si>
    <t>LAVATÓRIO LOUÇA BRANCA SUSPENSO, 29,5 X 39CM OU EQUIVALENTE, PADRÃO POPULAR, INCLUSO SIFÃO TIPO GARRAFA EM PVC, VÁLVULA E ENGATE FLEXÍVEL 30CM EM PLÁSTICO E TORNEIRA CROMADA DE MESA, PADRÃO POPULAR - FORNECIMENTO E INSTALAÇÃO. AF_01/2020</t>
  </si>
  <si>
    <t>9.2.2.</t>
  </si>
  <si>
    <t>86932</t>
  </si>
  <si>
    <t>VASO SANITÁRIO SIFONADO COM CAIXA ACOPLADA LOUÇA BRANCA - PADRÃO MÉDIO, INCLUSO ENGATE FLEXÍVEL EM METAL CROMADO, 1/2  X 40CM - FORNECIMENTO E INSTALAÇÃO. AF_01/2020</t>
  </si>
  <si>
    <t>9.2.3.</t>
  </si>
  <si>
    <t>95472</t>
  </si>
  <si>
    <t>VASO SANITARIO SIFONADO CONVENCIONAL PARA PCD SEM FURO FRONTAL COM LOUÇA BRANCA SEM ASSENTO, INCLUSO CONJUNTO DE LIGAÇÃO PARA BACIA SANITÁRIA AJUSTÁVEL - FORNECIMENTO E INSTALAÇÃO. AF_01/2020</t>
  </si>
  <si>
    <t>9.2.4.</t>
  </si>
  <si>
    <t>C0516</t>
  </si>
  <si>
    <t>CABIDE DE LOUÇA BRANCA C/ UM GANCHO</t>
  </si>
  <si>
    <t>9.2.5.</t>
  </si>
  <si>
    <t>190088</t>
  </si>
  <si>
    <t>PORTA PAPEL DE LOUÇA</t>
  </si>
  <si>
    <t>9.3.</t>
  </si>
  <si>
    <t>METAIS</t>
  </si>
  <si>
    <t>9.3.1.</t>
  </si>
  <si>
    <t>9.3.2.</t>
  </si>
  <si>
    <t>191515</t>
  </si>
  <si>
    <t>TORNEIRA COM ALAVANCA</t>
  </si>
  <si>
    <t>9.3.3.</t>
  </si>
  <si>
    <t>86910</t>
  </si>
  <si>
    <t>TORNEIRA CROMADA TUBO MÓVEL, DE PAREDE, 1/2" OU 3/4", PARA PIA DE COZINHA, PADRÃO MÉDIO - FORNECIMENTO E INSTALAÇÃO. AF_01/2020</t>
  </si>
  <si>
    <t>9.3.4.</t>
  </si>
  <si>
    <t>190097</t>
  </si>
  <si>
    <t>TORNEIRA CROMADA DE 1/2" P/ JARDIM</t>
  </si>
  <si>
    <t>9.3.5.</t>
  </si>
  <si>
    <t>190691</t>
  </si>
  <si>
    <t>DUCHA HIGIENICA CROMADA</t>
  </si>
  <si>
    <t>9.3.6.</t>
  </si>
  <si>
    <t>190231</t>
  </si>
  <si>
    <t>CHUVEIRO CROMADO</t>
  </si>
  <si>
    <t>9.3.7.</t>
  </si>
  <si>
    <t>100868</t>
  </si>
  <si>
    <t>BARRA DE APOIO RETA, EM ACO INOX POLIDO, COMPRIMENTO 80 CM,  FIXADA NA PAREDE - FORNECIMENTO E INSTALAÇÃO. AF_01/2020</t>
  </si>
  <si>
    <t>9.3.8.</t>
  </si>
  <si>
    <t>100866</t>
  </si>
  <si>
    <t>BARRA DE APOIO RETA, EM ACO INOX POLIDO, COMPRIMENTO 60CM, FIXADA NA PAREDE - FORNECIMENTO E INSTALAÇÃO. AF_01/2020</t>
  </si>
  <si>
    <t>9.3.9.</t>
  </si>
  <si>
    <t>100863</t>
  </si>
  <si>
    <t>BARRA DE APOIO EM "L", EM ACO INOX POLIDO 70 X 70 CM, FIXADA NA PAREDE - FORNECIMENTO E INSTALACAO. AF_01/2020</t>
  </si>
  <si>
    <t>9.3.10.</t>
  </si>
  <si>
    <t>C4642</t>
  </si>
  <si>
    <t>ASSENTO / BANCO - ARTICULÁVEL PARA BANHO DE DEFICIENTE</t>
  </si>
  <si>
    <t>9.4.</t>
  </si>
  <si>
    <t>EQUIPAMENTOS</t>
  </si>
  <si>
    <t>9.4.1.</t>
  </si>
  <si>
    <t>95547</t>
  </si>
  <si>
    <t>SABONETEIRA PLASTICA TIPO DISPENSER PARA SABONETE LIQUIDO COM RESERVATORIO 800 A 1500 ML, INCLUSO FIXAÇÃO. AF_01/2020</t>
  </si>
  <si>
    <t>9.4.2.</t>
  </si>
  <si>
    <t>COMPRESSOR ODONTOLÓGICO - 5PCM - 40 L</t>
  </si>
  <si>
    <t>9.5.</t>
  </si>
  <si>
    <t>COMBATE A INCENDIO</t>
  </si>
  <si>
    <t>9.5.1.</t>
  </si>
  <si>
    <t>C4649</t>
  </si>
  <si>
    <t>SINALIZAÇÃO PARA EXTINTOR</t>
  </si>
  <si>
    <t>9.5.2.</t>
  </si>
  <si>
    <t>201509</t>
  </si>
  <si>
    <t>EXTINTOR DE INCÊNDIO ABC - 12KG</t>
  </si>
  <si>
    <t>9.5.3.</t>
  </si>
  <si>
    <t>97599</t>
  </si>
  <si>
    <t>LUMINÁRIA DE EMERGÊNCIA, COM 30 LÂMPADAS LED DE 2 W, SEM REATOR - FORNECIMENTO E INSTALAÇÃO. AF_02/2020</t>
  </si>
  <si>
    <t>9.5.4.</t>
  </si>
  <si>
    <t>37560</t>
  </si>
  <si>
    <t xml:space="preserve">PLACA DE SINALIZACAO DE SEGURANCA CONTRA INCENDIO - ALERTA, TRIANGULAR, BASE DE *30* CM, EM PVC *2* MM ANTI-CHAMAS (SIMBOLOS, CORES E PICTOGRAMAS CONFORME NBR 16820)                                                                                                                                                                                                                                                                                                                                     </t>
  </si>
  <si>
    <t>9.6.</t>
  </si>
  <si>
    <t>EXTERNO E COMUNICAÇÃO VISUAL</t>
  </si>
  <si>
    <t>9.6.1.</t>
  </si>
  <si>
    <t>250532</t>
  </si>
  <si>
    <t>BANCO EM CONCRETO C/2 MOD.2,75X0,4M</t>
  </si>
  <si>
    <t>9.6.2.</t>
  </si>
  <si>
    <t>10851</t>
  </si>
  <si>
    <t xml:space="preserve">PLACA DE ACRILICO TRANSPARENTE ADESIVADA PARA SINALIZACAO DE PORTAS, BORDA POLIDA, DE *25 X 8*, E = 6 MM (NAO INCLUI ACESSORIOS PARA FIXACAO)                                                                                                                                                                                                                                                                                                                                                             </t>
  </si>
  <si>
    <t>9.6.3.</t>
  </si>
  <si>
    <t>10.</t>
  </si>
  <si>
    <t>ÁREA EXTERNA</t>
  </si>
  <si>
    <t>10.1.</t>
  </si>
  <si>
    <t>FECHAMENTO</t>
  </si>
  <si>
    <t>10.1.1.</t>
  </si>
  <si>
    <t>260652</t>
  </si>
  <si>
    <t>MURO EM ALVENARIA,REBOCADO E PINTADO 2 FACES(H=2.50M)</t>
  </si>
  <si>
    <t>10.1.2.</t>
  </si>
  <si>
    <t>10.1.3.</t>
  </si>
  <si>
    <t>102364</t>
  </si>
  <si>
    <t>ALAMBRADO PARA QUADRA POLIESPORTIVA, ESTRUTURADO POR TUBOS DE ACO GALVANIZADO, (MONTANTES COM DIAMETRO 2", TRAVESSAS E ESCORAS COM DIÂMETRO 1 ¼"), COM TELA DE ARAME GALVANIZADO, FIO 10 BWG E MALHA QUADRADA 5X5CM (EXCETO MURETA). AF_03/2021</t>
  </si>
  <si>
    <t>10.1.4.</t>
  </si>
  <si>
    <t>10.2.</t>
  </si>
  <si>
    <t>PAVIMENTAÇÃO</t>
  </si>
  <si>
    <t>10.2.1.</t>
  </si>
  <si>
    <t>10.2.2.</t>
  </si>
  <si>
    <t>92398</t>
  </si>
  <si>
    <t>EXECUÇÃO DE PAVIMENTO EM PISO INTERTRAVADO, COM BLOCO RETANGULAR COR NATURAL DE 20 X 10 CM, ESPESSURA 8 CM. AF_10/2022</t>
  </si>
  <si>
    <t>10.2.3.</t>
  </si>
  <si>
    <t>10.2.4.</t>
  </si>
  <si>
    <t>96624</t>
  </si>
  <si>
    <t>LASTRO COM MATERIAL GRANULAR (PEDRA BRITADA N.2), APLICADO EM PISOS OU LAJES SOBRE SOLO, ESPESSURA DE *10 CM*. AF_01/2024</t>
  </si>
  <si>
    <t>10.2.5.</t>
  </si>
  <si>
    <t>104658</t>
  </si>
  <si>
    <t>PISO PODOTÁTIL DE ALERTA OU DIRECIONAL, DE CONCRETO, ASSENTADO SOBRE ARGAMASSA. AF_03/2024</t>
  </si>
  <si>
    <t>10.3.</t>
  </si>
  <si>
    <t>SINALIZAÇÃO E DECORAÇÃO</t>
  </si>
  <si>
    <t>10.3.1.</t>
  </si>
  <si>
    <t>10.3.2.</t>
  </si>
  <si>
    <t>102507</t>
  </si>
  <si>
    <t>PINTURA DE DEMARCAÇÃO DE VAGA COM TINTA EPÓXI, E = 10 CM, APLICAÇÃO MANUAL. AF_05/2021</t>
  </si>
  <si>
    <t>10.4.</t>
  </si>
  <si>
    <t>COBERTURA DO ESTACIONAMENTO</t>
  </si>
  <si>
    <t>10.4.1.</t>
  </si>
  <si>
    <t>10.4.2.</t>
  </si>
  <si>
    <t>10.4.3.</t>
  </si>
  <si>
    <t>10.4.4.</t>
  </si>
  <si>
    <t>10.4.5.</t>
  </si>
  <si>
    <t>10.4.6.</t>
  </si>
  <si>
    <t>10.4.7.</t>
  </si>
  <si>
    <t>10.4.8.</t>
  </si>
  <si>
    <t>10.4.9.</t>
  </si>
  <si>
    <t>10.4.10.</t>
  </si>
  <si>
    <t>10.4.11.</t>
  </si>
  <si>
    <t>43082</t>
  </si>
  <si>
    <t xml:space="preserve">PERFIL "I" OU "W" EM ACO LAMINADO, QUAISQUER DIMENSOES                                                                                                                                                                                                                                                                                                                                                                                                                                                    </t>
  </si>
  <si>
    <t>10.4.12.</t>
  </si>
  <si>
    <t>10.4.13.</t>
  </si>
  <si>
    <t>10.4.14.</t>
  </si>
  <si>
    <t>10.4.15.</t>
  </si>
  <si>
    <t>10.4.16.</t>
  </si>
  <si>
    <t>10.5.</t>
  </si>
  <si>
    <t>ILUMINAÇÃO</t>
  </si>
  <si>
    <t>10.5.1.</t>
  </si>
  <si>
    <t>5035</t>
  </si>
  <si>
    <t xml:space="preserve">POSTE DE CONCRETO ARMADO DE SECAO CIRCULAR, EXTENSAO DE 11,00 M, RESISTENCIA DE 300 A 400 DAN, TIPO C-17                                                                                                                                                                                                                                                                                                                                                                                                  </t>
  </si>
  <si>
    <t>10.5.2.</t>
  </si>
  <si>
    <t>100612</t>
  </si>
  <si>
    <t>ASSENTAMENTO DE POSTE DE CONCRETO COM COMPRIMENTO NOMINAL DE 11 M, CARGA NOMINAL DE 600 DAN, ENGASTAMENTO BASE CONCRETADA COM 1 M DE CONCRETO E 0,7 M DE SOLO (NÃO INCLUI FORNECIMENTO). AF_11/2019</t>
  </si>
  <si>
    <t>10.5.3.</t>
  </si>
  <si>
    <t>10.5.4.</t>
  </si>
  <si>
    <t>101636</t>
  </si>
  <si>
    <t>BRAÇO PARA ILUMINAÇÃO PÚBLICA, EM TUBO DE AÇO GALVANIZADO, COMPRIMENTO DE 1,50 M, PARA FIXAÇÃO EM POSTE DE CONCRETO - FORNECIMENTO E INSTALAÇÃO. AF_08/2020</t>
  </si>
  <si>
    <t>10.5.5.</t>
  </si>
  <si>
    <t>101660</t>
  </si>
  <si>
    <t>LUMINÁRIA DE LED PARA ILUMINAÇÃO PÚBLICA, DE 240 W ATÉ 350 W - FORNECIMENTO E INSTALAÇÃO. AF_08/2020</t>
  </si>
  <si>
    <t>10.5.6.</t>
  </si>
  <si>
    <t>10.5.7.</t>
  </si>
  <si>
    <t>10.6.</t>
  </si>
  <si>
    <t>ARRUAMENTO</t>
  </si>
  <si>
    <t>10.6.1.</t>
  </si>
  <si>
    <t>94275</t>
  </si>
  <si>
    <t>ASSENTAMENTO DE GUIA (MEIO-FIO) EM TRECHO RETO, CONFECCIONADA EM CONCRETO PRÉ-FABRICADO, DIMENSÕES 100X15X13X20 CM (COMPRIMENTO X BASE INFERIOR X BASE SUPERIOR X ALTURA). AF_01/2024</t>
  </si>
  <si>
    <t>10.6.2.</t>
  </si>
  <si>
    <t>94287</t>
  </si>
  <si>
    <t>EXECUÇÃO DE SARJETA DE CONCRETO USINADO, MOLDADA  IN LOCO  EM TRECHO RETO, 30 CM BASE X 10 CM ALTURA. AF_01/2024</t>
  </si>
  <si>
    <t>10.6.3.</t>
  </si>
  <si>
    <t>94293</t>
  </si>
  <si>
    <t>EXECUÇÃO DE SARJETÃO DE CONCRETO USINADO, MOLDADA  IN LOCO  EM TRECHO RETO, 100 CM BASE X 20 CM ALTURA. AF_01/2024</t>
  </si>
  <si>
    <t>11.</t>
  </si>
  <si>
    <t>11.1.</t>
  </si>
  <si>
    <t>LIMPEZA E ENTREGA DE OBRA</t>
  </si>
  <si>
    <t>11.1.1.</t>
  </si>
  <si>
    <t>270220</t>
  </si>
  <si>
    <t>LIMPEZA GERAL E ENTREGA DA OBRA</t>
  </si>
  <si>
    <t>11.1.2.</t>
  </si>
  <si>
    <t>2*(30+30)*2 =&gt; TAPUME DE 2M EM TODO O PERÍMETRO DA OBRA</t>
  </si>
  <si>
    <t>30*30 =&gt; TODA A ÁREA DA OBRA</t>
  </si>
  <si>
    <t>3*6 =&gt; DIMENSÃO DA BARRACÃO</t>
  </si>
  <si>
    <t>4 MESES</t>
  </si>
  <si>
    <t>2*4*4 =&gt; 2H/SEM/4 MESES</t>
  </si>
  <si>
    <t>1 A CADA 200M2</t>
  </si>
  <si>
    <t>30*30*0,5 =&gt; ATERRO DE 50CM EM TODO O TERRENO</t>
  </si>
  <si>
    <t>ÍTEM 2.1.1.</t>
  </si>
  <si>
    <t>2*(20+25) =&gt; LOCAÇÃO EM TORNO DO PREDIO</t>
  </si>
  <si>
    <t>51*1,1 =&gt; 51 SAPATAS A 1M DE PROF.  (SEG. 10%)</t>
  </si>
  <si>
    <t>51 SAPATAS DE 1M2 DE BASE CADA</t>
  </si>
  <si>
    <t>217*(0,3*0,15)*1,1 =&gt; METRO LINEAR DE BALDRAME (SEG. 10%)</t>
  </si>
  <si>
    <t>0,15*217 =&gt; ÁREA DA FACE SUPERIOR DO BALDRAME</t>
  </si>
  <si>
    <t>51*0,1 =&gt; CAMADA DE 10 CM</t>
  </si>
  <si>
    <t>51 SAPATAS</t>
  </si>
  <si>
    <t>51*1,815 =&gt; 1,815: ESTIMATIVA DA ÁREA SUP DE CADA SAPATA</t>
  </si>
  <si>
    <t>217*0,15*0,1 =&gt; CAMADA DE 10CM SOB BALDRAME</t>
  </si>
  <si>
    <t>217*0,15*0,3 =&gt; VOLUME TOTAL DE BALDRAME</t>
  </si>
  <si>
    <t>51*(4,3*0,15*0,3) =&gt; 51 PILARES COM 4,3M DE ALTURA TOTAL</t>
  </si>
  <si>
    <t>172,8*0,3*0,15+57,4*(0,15*0,18+1,2*0,12) =&gt; 172,8M DE VIGA RET. + 57,4 DE VIG T</t>
  </si>
  <si>
    <t>ÁREA DO TELHADO - REVIT</t>
  </si>
  <si>
    <t>17,5+5,65 =&gt; SOMA DA DUAS CUMEEIRAS</t>
  </si>
  <si>
    <t>20+12,5 =&gt; SOMA DOS DOIS TELHADOS</t>
  </si>
  <si>
    <t>2*22,3 =&gt; DUAS CALHAS MAIORES</t>
  </si>
  <si>
    <t>2*5,65 =&gt; DUAS CALAHAS MENORES</t>
  </si>
  <si>
    <t>1,6+5,5+4,25+1,6+2,25+1,6+4,4+6,65+5,65+9,4+5,65+6,5+4,1+3,35+2,25+3,35+4,1+9,15+1,6+1,95+0,35+4,65+0,35+1,95 =&gt; SOMA LINEAR DOS RUFOS</t>
  </si>
  <si>
    <t>REVIT</t>
  </si>
  <si>
    <t>1*(1,34+0,2)+1*(2+0,2)+2*(0,67+0,2)+1*(1,17+0,2)+6*(0,83+0,2)+9*(0,93+0,2)+2*(0,95+0,2)+1*(1,03+0,2)+1*(1,15+0,2)+3*(0,93+0,2)+1*(1,8+0,2) + ITEM 5.1.3. =&gt; SOMATÓRIO LINEAR DO COMPRIMENTO DE CADA PORTA + CONTRAVERGAS DAS JANELAS</t>
  </si>
  <si>
    <t>1*(1,67+0,2)+1*(0,63+0,2)+1*(1,03+0,2)+10*(0,97+0,2)+1*(0,82+0,2)+10*(1,97+0,2)+2*(0,9+0,2) =&gt; SOMATÓRIO DOS COMPRIMENTOS DE CADA JANELA + 0,2M</t>
  </si>
  <si>
    <t>(946,2+195,88)*0,005 =&gt; ÁREA DE PINTURA + ÁREA DE CERAMICA X 0,5CM</t>
  </si>
  <si>
    <t>(946,2+195,88)*0,025 =&gt; ÁREA DE PINTURA + ÁREA DE CERAMICA X 2,5CM</t>
  </si>
  <si>
    <t>ÁREA DE CONTRAPISO - REVIT</t>
  </si>
  <si>
    <t>ITEM 5.2.1x0,1 =&gt; 10CM DE CONTRAPISO</t>
  </si>
  <si>
    <t>63,69*0,1=&gt; ÁREA DE CALÇADA X 10CM</t>
  </si>
  <si>
    <t>2,33*2 =&gt; SOMA DÁS ÁREAS DE GRAMA</t>
  </si>
  <si>
    <t>ITEM 6.1.2.</t>
  </si>
  <si>
    <t>195,88-ITEM6.1.5.=&gt; ÁREA DE CERAMICA - CERAMICA A MEIA PAREDE</t>
  </si>
  <si>
    <t xml:space="preserve">REVIT - CERAMICA DA ESTERELIZAÇÃO </t>
  </si>
  <si>
    <t>2,1+1,8 =&gt; SOLEIRA DA PORTA PRINCIPAL E DA SALA COLETIVA</t>
  </si>
  <si>
    <t>57,4*0,6 =&gt; PINTURA NA PLATIMBANDA</t>
  </si>
  <si>
    <t>ITEM 6.3.1</t>
  </si>
  <si>
    <t>2*2,2 =&gt; DIMENSÃO DO PORTÃO DO COMPRESSOR</t>
  </si>
  <si>
    <t>0,66+1,5 =&gt; ÁREAS DA G1 E G2</t>
  </si>
  <si>
    <t>10*0,63+1*0,53+10*1,33=&gt;J2+J3+J4</t>
  </si>
  <si>
    <t>2*0,36 =&gt; 2 JANELAS B1</t>
  </si>
  <si>
    <t>ESTIMATIVA</t>
  </si>
  <si>
    <t>CONTAGEM DAS TOMADAS</t>
  </si>
  <si>
    <t>CONTAGEM DAS LAMPADAS</t>
  </si>
  <si>
    <t>(2,7+1,5+1,32+1,7+1,2+1,7+2,5+2,5+1,4)*0,6 =&gt; COMPRIMENTO DE TODAS AS BANCADAS X 60CM</t>
  </si>
  <si>
    <t>METRO LINEAR - REVIT</t>
  </si>
  <si>
    <t>ITEM 10.1.1</t>
  </si>
  <si>
    <t xml:space="preserve">1*2,20 =&gt; 1M DE ALAMBRADO DE 2M DE ALTURA AO LADO DO PORTÃO </t>
  </si>
  <si>
    <t>2,20*3=&gt; ÁREA DO PORTÃO</t>
  </si>
  <si>
    <t>66,26*0,1 =&gt; ÁREA DE CALÇADA X 10CM</t>
  </si>
  <si>
    <t>103,13*0,1 =&gt; CAMADA DE 10CM, ÁREA NO REVIT</t>
  </si>
  <si>
    <t>1,56+6,75 =&gt; ÁREAS DO REVIT</t>
  </si>
  <si>
    <t>5 SAPATAS</t>
  </si>
  <si>
    <t>12*(0,15*0,3) =&gt; 10M DE VIGA BALDRAME</t>
  </si>
  <si>
    <t>12*0,15 =&gt; PROJ HOR DA VIGA</t>
  </si>
  <si>
    <t>ITEM 10.4.2 * 0,05</t>
  </si>
  <si>
    <t>ITEM 10.4.4. * 0,05</t>
  </si>
  <si>
    <t>ITEM 10.4.3</t>
  </si>
  <si>
    <t>5*1*(0,3*0,15) =&gt; 5 PILARES DE 1M DE ALTURA</t>
  </si>
  <si>
    <t>11,96*29,67 =&gt; VIGA DE 11,96M COM 29,67 KG/M</t>
  </si>
  <si>
    <t>METRO DE CALHA</t>
  </si>
  <si>
    <t xml:space="preserve">1 POR POSTE </t>
  </si>
  <si>
    <t>6,62+4,71+9,2+4,71+5,97 =&gt; SOMA LINEAR DE MEIO FIO</t>
  </si>
  <si>
    <t>ITEM 10.6.1.</t>
  </si>
  <si>
    <t>DISTANCIA LINEAR</t>
  </si>
  <si>
    <t>30*30=&gt; ÁREA TOTAL DO TERRENO</t>
  </si>
  <si>
    <t>103333</t>
  </si>
  <si>
    <t>ALVENARIA DE VEDAÇÃO DE BLOCOS CERÂMICOS FURADOS NA HORIZONTAL DE 9X14X19 CM (ESPESSURA 9 CM) E ARGAMASSA DE ASSENTAMENTO COM PREPARO MANUAL. AF_12/2021</t>
  </si>
  <si>
    <t>ALVENARIA DE VEDAÇÃO DE BLOCOS CERÂMICOS</t>
  </si>
  <si>
    <t>MURO EM ALVENARIA,REBOCADO E PINTADO</t>
  </si>
  <si>
    <t>COBERTURA -TELHA TERMOACÚSTICA</t>
  </si>
  <si>
    <t>FABRICAÇÃO E INSTALAÇÃO DE TESOURA INTEIRA EM AÇO</t>
  </si>
  <si>
    <t>INSTALAÇÃO DE APARELHO AIR-SPLIT</t>
  </si>
  <si>
    <t xml:space="preserve">PONTO DE LUZ / FORÇA </t>
  </si>
  <si>
    <t>REVESTIMENTO CERÂMICO PARA PAREDES INTERNAS COM PLACAS TIPO ESMALTADA</t>
  </si>
  <si>
    <t>ESTRUTURA EM CONCRETO ARMADO (SAPATA, BLOCOS, BALDRAMES, PILARES E VIGAS)</t>
  </si>
  <si>
    <t>CLAUDIO EDUARDO BARBOSA CUNHA</t>
  </si>
  <si>
    <t>PA20241198691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</si>
</sst>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
    <numFmt numFmtId="165" formatCode="[$-F800]dddd\,\ mmmm\ dd\,\ yyyy"/>
    <numFmt numFmtId="166" formatCode="_-* #,##0.00_-;\-* #,##0.00_-;_-* \-??_-;_-@_-"/>
    <numFmt numFmtId="167" formatCode="[$-416]mmm\-yy;@"/>
    <numFmt numFmtId="168" formatCode="&quot;R$&quot;\ #,##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0"/>
      <color theme="1"/>
      <name val="Arial"/>
      <family val="2"/>
    </font>
    <font>
      <sz val="10"/>
      <color theme="1"/>
      <name val="Arial"/>
      <family val="2"/>
    </font>
    <font>
      <sz val="7"/>
      <color theme="1"/>
      <name val="Arial"/>
      <family val="2"/>
    </font>
    <font>
      <sz val="10"/>
      <name val="Arial"/>
      <family val="2"/>
    </font>
    <font>
      <b/>
      <sz val="12"/>
      <name val="Arial"/>
      <family val="2"/>
    </font>
    <font>
      <sz val="8"/>
      <color theme="1"/>
      <name val="Arial"/>
      <family val="2"/>
    </font>
    <font>
      <sz val="8"/>
      <name val="Calibri"/>
      <family val="2"/>
      <scheme val="minor"/>
    </font>
    <font>
      <sz val="11"/>
      <color indexed="8"/>
      <name val="Calibri"/>
      <family val="2"/>
    </font>
    <font>
      <sz val="10"/>
      <name val="Arial"/>
      <family val="2"/>
    </font>
    <font>
      <b/>
      <sz val="9"/>
      <color theme="1"/>
      <name val="Arial"/>
      <family val="2"/>
    </font>
    <font>
      <sz val="9"/>
      <color theme="1"/>
      <name val="Arial"/>
      <family val="2"/>
    </font>
    <font>
      <u/>
      <sz val="10"/>
      <color theme="1"/>
      <name val="Arial"/>
      <family val="2"/>
    </font>
  </fonts>
  <fills count="10">
    <fill>
      <patternFill patternType="none"/>
    </fill>
    <fill>
      <patternFill patternType="gray125"/>
    </fill>
    <fill>
      <patternFill patternType="solid">
        <fgColor rgb="FFFFFF99"/>
        <bgColor indexed="64"/>
      </patternFill>
    </fill>
    <fill>
      <patternFill patternType="solid">
        <fgColor rgb="FFCCCCFF"/>
        <bgColor indexed="64"/>
      </patternFill>
    </fill>
    <fill>
      <patternFill patternType="solid">
        <fgColor theme="0" tint="-0.499984740745262"/>
        <bgColor indexed="64"/>
      </patternFill>
    </fill>
    <fill>
      <patternFill patternType="solid">
        <fgColor theme="0" tint="-0.34998626667073579"/>
        <bgColor indexed="64"/>
      </patternFill>
    </fill>
    <fill>
      <patternFill patternType="darkUp">
        <fgColor theme="0" tint="-0.24994659260841701"/>
        <bgColor theme="0" tint="-4.9989318521683403E-2"/>
      </patternFill>
    </fill>
    <fill>
      <patternFill patternType="darkUp">
        <fgColor theme="0" tint="-0.24994659260841701"/>
        <bgColor indexed="65"/>
      </patternFill>
    </fill>
    <fill>
      <patternFill patternType="solid">
        <fgColor theme="0" tint="-0.249977111117893"/>
        <bgColor indexed="64"/>
      </patternFill>
    </fill>
    <fill>
      <patternFill patternType="solid">
        <fgColor theme="0" tint="-0.14999847407452621"/>
        <bgColor indexed="64"/>
      </patternFill>
    </fill>
  </fills>
  <borders count="4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style="hair">
        <color indexed="64"/>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11" fillId="0" borderId="0"/>
    <xf numFmtId="166" fontId="7" fillId="0" borderId="0" applyFill="0" applyBorder="0" applyAlignment="0" applyProtection="0"/>
    <xf numFmtId="0" fontId="12" fillId="0" borderId="0"/>
    <xf numFmtId="0" fontId="1" fillId="0" borderId="0"/>
    <xf numFmtId="0" fontId="1" fillId="0" borderId="0"/>
    <xf numFmtId="43" fontId="7" fillId="0" borderId="0" applyFont="0" applyFill="0" applyBorder="0" applyAlignment="0" applyProtection="0"/>
  </cellStyleXfs>
  <cellXfs count="273">
    <xf numFmtId="0" fontId="0" fillId="0" borderId="0" xfId="0"/>
    <xf numFmtId="0" fontId="3" fillId="0" borderId="0" xfId="0" applyFont="1"/>
    <xf numFmtId="0" fontId="4" fillId="0" borderId="0" xfId="0" applyFont="1"/>
    <xf numFmtId="0" fontId="5" fillId="0" borderId="0" xfId="0" applyFont="1"/>
    <xf numFmtId="0" fontId="4" fillId="0" borderId="2" xfId="0" applyFont="1" applyBorder="1"/>
    <xf numFmtId="0" fontId="3" fillId="0" borderId="3" xfId="0" applyFont="1" applyBorder="1"/>
    <xf numFmtId="0" fontId="4" fillId="0" borderId="2" xfId="0" applyFont="1" applyBorder="1" applyAlignment="1">
      <alignment vertical="center"/>
    </xf>
    <xf numFmtId="0" fontId="3" fillId="0" borderId="0" xfId="0" applyFont="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0" xfId="0" applyFont="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xf>
    <xf numFmtId="0" fontId="4" fillId="0" borderId="0" xfId="0" applyFont="1" applyAlignment="1">
      <alignment horizontal="left" vertical="center"/>
    </xf>
    <xf numFmtId="0" fontId="3" fillId="0" borderId="0" xfId="0" applyFont="1" applyAlignment="1">
      <alignment horizontal="left"/>
    </xf>
    <xf numFmtId="0" fontId="0" fillId="0" borderId="15" xfId="0" applyBorder="1"/>
    <xf numFmtId="0" fontId="0" fillId="2" borderId="16" xfId="0" applyFill="1" applyBorder="1"/>
    <xf numFmtId="0" fontId="0" fillId="0" borderId="17" xfId="0" applyBorder="1"/>
    <xf numFmtId="0" fontId="0" fillId="2" borderId="18" xfId="0" applyFill="1" applyBorder="1"/>
    <xf numFmtId="0" fontId="5" fillId="0" borderId="6" xfId="0" applyFont="1" applyBorder="1" applyAlignment="1">
      <alignment horizontal="center" vertical="center"/>
    </xf>
    <xf numFmtId="0" fontId="5" fillId="0" borderId="5" xfId="0" applyFont="1" applyBorder="1" applyAlignment="1">
      <alignment horizontal="center" vertical="center"/>
    </xf>
    <xf numFmtId="14" fontId="5" fillId="0" borderId="6" xfId="0" applyNumberFormat="1" applyFont="1" applyBorder="1" applyAlignment="1">
      <alignment horizontal="center" vertical="center"/>
    </xf>
    <xf numFmtId="0" fontId="5" fillId="2" borderId="12" xfId="0" applyFont="1" applyFill="1" applyBorder="1" applyAlignment="1">
      <alignment horizontal="center" vertical="center"/>
    </xf>
    <xf numFmtId="0" fontId="5" fillId="2" borderId="19" xfId="0" applyFont="1" applyFill="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4" fillId="0" borderId="8" xfId="0" applyFont="1" applyBorder="1" applyAlignment="1">
      <alignment horizontal="center" vertical="center" wrapText="1"/>
    </xf>
    <xf numFmtId="164" fontId="3" fillId="0" borderId="0" xfId="0" applyNumberFormat="1" applyFont="1"/>
    <xf numFmtId="164" fontId="5" fillId="0" borderId="0" xfId="0" applyNumberFormat="1" applyFont="1" applyAlignment="1">
      <alignment horizontal="center" vertical="center"/>
    </xf>
    <xf numFmtId="0" fontId="4" fillId="0" borderId="20" xfId="0" applyFont="1" applyBorder="1" applyAlignment="1">
      <alignment horizontal="center" vertical="center" wrapText="1"/>
    </xf>
    <xf numFmtId="0" fontId="5" fillId="0" borderId="12" xfId="0" applyFont="1" applyBorder="1" applyAlignment="1">
      <alignment horizontal="center" vertical="center"/>
    </xf>
    <xf numFmtId="43" fontId="5" fillId="0" borderId="19" xfId="1" applyFont="1" applyBorder="1" applyAlignment="1">
      <alignment horizontal="center" vertical="center"/>
    </xf>
    <xf numFmtId="0" fontId="5" fillId="2" borderId="19" xfId="0" applyFont="1" applyFill="1" applyBorder="1" applyAlignment="1">
      <alignment horizontal="left" vertical="center" wrapText="1"/>
    </xf>
    <xf numFmtId="43" fontId="5" fillId="2" borderId="19" xfId="1" applyFont="1" applyFill="1" applyBorder="1" applyAlignment="1">
      <alignment horizontal="center" vertical="center"/>
    </xf>
    <xf numFmtId="0" fontId="5" fillId="3" borderId="19" xfId="0" applyFont="1" applyFill="1" applyBorder="1" applyAlignment="1">
      <alignment horizontal="center" vertical="center"/>
    </xf>
    <xf numFmtId="0" fontId="5" fillId="0" borderId="26" xfId="0" applyFont="1" applyBorder="1" applyAlignment="1">
      <alignment horizontal="center" vertical="center"/>
    </xf>
    <xf numFmtId="0" fontId="5" fillId="3" borderId="27"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7" xfId="0" applyFont="1" applyFill="1" applyBorder="1" applyAlignment="1">
      <alignment horizontal="left" vertical="center" wrapText="1"/>
    </xf>
    <xf numFmtId="43" fontId="5" fillId="2" borderId="27" xfId="1"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6" fillId="0" borderId="3" xfId="0" applyFont="1" applyBorder="1" applyAlignment="1">
      <alignment horizontal="center" vertical="center"/>
    </xf>
    <xf numFmtId="43" fontId="5" fillId="0" borderId="25" xfId="1" applyFont="1" applyBorder="1" applyAlignment="1">
      <alignment horizontal="center" vertical="center"/>
    </xf>
    <xf numFmtId="43" fontId="5" fillId="0" borderId="18" xfId="1" applyFont="1" applyBorder="1" applyAlignment="1">
      <alignment horizontal="center" vertical="center"/>
    </xf>
    <xf numFmtId="43" fontId="5" fillId="0" borderId="27" xfId="1" applyFont="1" applyBorder="1" applyAlignment="1">
      <alignment horizontal="center" vertical="center"/>
    </xf>
    <xf numFmtId="0" fontId="5" fillId="0" borderId="2" xfId="0" applyFont="1" applyBorder="1"/>
    <xf numFmtId="0" fontId="5" fillId="2" borderId="2" xfId="0" applyFont="1" applyFill="1" applyBorder="1"/>
    <xf numFmtId="0" fontId="5" fillId="2" borderId="0" xfId="0" applyFont="1" applyFill="1"/>
    <xf numFmtId="0" fontId="5" fillId="2" borderId="3" xfId="0" applyFont="1" applyFill="1" applyBorder="1"/>
    <xf numFmtId="0" fontId="5" fillId="2" borderId="4" xfId="0" applyFont="1" applyFill="1" applyBorder="1"/>
    <xf numFmtId="0" fontId="5" fillId="2" borderId="1" xfId="0" applyFont="1" applyFill="1" applyBorder="1"/>
    <xf numFmtId="0" fontId="5" fillId="2" borderId="5" xfId="0" applyFont="1" applyFill="1" applyBorder="1"/>
    <xf numFmtId="0" fontId="5" fillId="0" borderId="0" xfId="0" applyFont="1" applyAlignment="1">
      <alignment horizontal="left" vertical="center"/>
    </xf>
    <xf numFmtId="0" fontId="5" fillId="0" borderId="3" xfId="0" applyFont="1" applyBorder="1"/>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4" fillId="0" borderId="20" xfId="0" applyFont="1" applyBorder="1" applyAlignment="1">
      <alignment horizontal="center"/>
    </xf>
    <xf numFmtId="0" fontId="9" fillId="0" borderId="0" xfId="0" applyFont="1" applyAlignment="1">
      <alignment horizontal="center"/>
    </xf>
    <xf numFmtId="0" fontId="9" fillId="0" borderId="3" xfId="0" applyFont="1" applyBorder="1" applyAlignment="1">
      <alignment horizontal="center"/>
    </xf>
    <xf numFmtId="0" fontId="4" fillId="0" borderId="20" xfId="0" applyFont="1" applyBorder="1" applyAlignment="1">
      <alignment horizontal="center" vertical="center"/>
    </xf>
    <xf numFmtId="17" fontId="4" fillId="0" borderId="6" xfId="0" applyNumberFormat="1" applyFont="1" applyBorder="1" applyAlignment="1">
      <alignment horizontal="center"/>
    </xf>
    <xf numFmtId="0" fontId="5" fillId="0" borderId="34" xfId="0" applyFont="1" applyBorder="1" applyAlignment="1">
      <alignment horizontal="right" vertical="center"/>
    </xf>
    <xf numFmtId="0" fontId="5" fillId="0" borderId="35" xfId="0" applyFont="1" applyBorder="1" applyAlignment="1">
      <alignment horizontal="right" vertical="center"/>
    </xf>
    <xf numFmtId="10" fontId="5" fillId="0" borderId="32" xfId="2" applyNumberFormat="1" applyFont="1" applyBorder="1" applyAlignment="1">
      <alignment horizontal="center"/>
    </xf>
    <xf numFmtId="10" fontId="5" fillId="0" borderId="27" xfId="2" applyNumberFormat="1" applyFont="1" applyBorder="1" applyAlignment="1">
      <alignment horizontal="center"/>
    </xf>
    <xf numFmtId="10" fontId="5" fillId="0" borderId="14" xfId="2" applyNumberFormat="1" applyFont="1" applyBorder="1" applyAlignment="1">
      <alignment horizontal="center"/>
    </xf>
    <xf numFmtId="43" fontId="5" fillId="0" borderId="33" xfId="0" applyNumberFormat="1" applyFont="1" applyBorder="1"/>
    <xf numFmtId="43" fontId="5" fillId="0" borderId="18" xfId="0" applyNumberFormat="1" applyFont="1" applyBorder="1"/>
    <xf numFmtId="10" fontId="5" fillId="0" borderId="0" xfId="0" applyNumberFormat="1" applyFont="1"/>
    <xf numFmtId="43" fontId="5" fillId="0" borderId="0" xfId="0" applyNumberFormat="1" applyFont="1"/>
    <xf numFmtId="43" fontId="5" fillId="0" borderId="12" xfId="1" applyFont="1" applyBorder="1" applyAlignment="1">
      <alignment vertical="center"/>
    </xf>
    <xf numFmtId="0" fontId="5" fillId="3" borderId="12" xfId="0" applyFont="1" applyFill="1" applyBorder="1" applyAlignment="1">
      <alignment horizontal="center" vertical="center"/>
    </xf>
    <xf numFmtId="0" fontId="5" fillId="2" borderId="12" xfId="0" applyFont="1" applyFill="1" applyBorder="1" applyAlignment="1">
      <alignment horizontal="left" vertical="center" wrapText="1"/>
    </xf>
    <xf numFmtId="43" fontId="5" fillId="0" borderId="12" xfId="1"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10" fontId="3" fillId="0" borderId="6" xfId="2" applyNumberFormat="1" applyFont="1" applyBorder="1" applyAlignment="1">
      <alignment horizontal="center"/>
    </xf>
    <xf numFmtId="10" fontId="3" fillId="0" borderId="5" xfId="2" applyNumberFormat="1" applyFont="1" applyBorder="1" applyAlignment="1">
      <alignment horizontal="center"/>
    </xf>
    <xf numFmtId="0" fontId="4" fillId="0" borderId="2" xfId="0" applyFont="1" applyBorder="1" applyAlignment="1">
      <alignment horizontal="left" vertical="center"/>
    </xf>
    <xf numFmtId="0" fontId="5" fillId="0" borderId="1" xfId="0" applyFont="1" applyBorder="1"/>
    <xf numFmtId="43" fontId="4" fillId="4" borderId="21" xfId="1" applyFont="1" applyFill="1" applyBorder="1"/>
    <xf numFmtId="0" fontId="4" fillId="4" borderId="21" xfId="0" applyFont="1" applyFill="1" applyBorder="1" applyAlignment="1">
      <alignment horizontal="center"/>
    </xf>
    <xf numFmtId="0" fontId="4" fillId="4" borderId="14" xfId="0" applyFont="1" applyFill="1" applyBorder="1" applyAlignment="1">
      <alignment horizontal="center"/>
    </xf>
    <xf numFmtId="0" fontId="4" fillId="0" borderId="20" xfId="0" applyFont="1" applyBorder="1" applyAlignment="1">
      <alignment horizontal="left" vertical="center" wrapText="1"/>
    </xf>
    <xf numFmtId="0" fontId="5" fillId="0" borderId="10" xfId="0" applyFont="1" applyBorder="1" applyAlignment="1">
      <alignment horizontal="left"/>
    </xf>
    <xf numFmtId="0" fontId="5" fillId="0" borderId="6" xfId="0" applyFont="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164" fontId="3" fillId="2" borderId="39" xfId="0" applyNumberFormat="1" applyFont="1" applyFill="1" applyBorder="1"/>
    <xf numFmtId="0" fontId="3" fillId="2" borderId="40" xfId="0" applyFont="1" applyFill="1" applyBorder="1"/>
    <xf numFmtId="164" fontId="5" fillId="2" borderId="39" xfId="0" applyNumberFormat="1" applyFont="1" applyFill="1" applyBorder="1" applyAlignment="1">
      <alignment horizontal="center" vertical="center"/>
    </xf>
    <xf numFmtId="164" fontId="5" fillId="2" borderId="40" xfId="0" applyNumberFormat="1" applyFont="1" applyFill="1" applyBorder="1" applyAlignment="1">
      <alignment horizontal="center" vertical="center"/>
    </xf>
    <xf numFmtId="164" fontId="5" fillId="2" borderId="32" xfId="0" applyNumberFormat="1" applyFont="1" applyFill="1" applyBorder="1" applyAlignment="1">
      <alignment horizontal="center" vertical="center"/>
    </xf>
    <xf numFmtId="0" fontId="3" fillId="2" borderId="40" xfId="0" applyFont="1" applyFill="1" applyBorder="1" applyAlignment="1">
      <alignment vertical="center"/>
    </xf>
    <xf numFmtId="0" fontId="5" fillId="0" borderId="0" xfId="0" applyFont="1" applyAlignment="1">
      <alignment horizontal="center"/>
    </xf>
    <xf numFmtId="14" fontId="0" fillId="2" borderId="18" xfId="0" applyNumberFormat="1" applyFill="1" applyBorder="1" applyAlignment="1">
      <alignment horizontal="left"/>
    </xf>
    <xf numFmtId="10" fontId="5" fillId="0" borderId="8" xfId="2" applyNumberFormat="1" applyFont="1" applyBorder="1" applyAlignment="1">
      <alignment horizontal="center" vertical="center"/>
    </xf>
    <xf numFmtId="10" fontId="4" fillId="0" borderId="8" xfId="2" applyNumberFormat="1" applyFont="1" applyBorder="1" applyAlignment="1">
      <alignment horizontal="center" vertical="center"/>
    </xf>
    <xf numFmtId="10" fontId="4" fillId="9" borderId="8" xfId="2" applyNumberFormat="1" applyFont="1" applyFill="1" applyBorder="1" applyAlignment="1">
      <alignment horizontal="center" vertical="center"/>
    </xf>
    <xf numFmtId="0" fontId="5" fillId="9" borderId="8" xfId="0" applyFont="1" applyFill="1" applyBorder="1" applyAlignment="1">
      <alignment horizontal="center"/>
    </xf>
    <xf numFmtId="0" fontId="5" fillId="0" borderId="12" xfId="0" applyFont="1" applyBorder="1" applyAlignment="1">
      <alignment horizontal="left" vertical="center" wrapText="1"/>
    </xf>
    <xf numFmtId="0" fontId="13" fillId="2" borderId="12" xfId="0" applyFont="1" applyFill="1" applyBorder="1" applyAlignment="1">
      <alignment horizontal="center" vertical="center"/>
    </xf>
    <xf numFmtId="49" fontId="13" fillId="2" borderId="12" xfId="0" applyNumberFormat="1" applyFont="1" applyFill="1" applyBorder="1" applyAlignment="1">
      <alignment horizontal="center" vertical="center"/>
    </xf>
    <xf numFmtId="0" fontId="13" fillId="2" borderId="12" xfId="0" applyFont="1" applyFill="1" applyBorder="1" applyAlignment="1">
      <alignment horizontal="left" vertical="center" wrapText="1"/>
    </xf>
    <xf numFmtId="0" fontId="13" fillId="5" borderId="12" xfId="0" applyFont="1" applyFill="1" applyBorder="1" applyAlignment="1">
      <alignment horizontal="center" vertical="center"/>
    </xf>
    <xf numFmtId="0" fontId="13" fillId="0" borderId="0" xfId="0" applyFont="1"/>
    <xf numFmtId="0" fontId="14" fillId="2" borderId="12" xfId="0" applyFont="1" applyFill="1" applyBorder="1" applyAlignment="1">
      <alignment horizontal="center" vertical="center"/>
    </xf>
    <xf numFmtId="0" fontId="14" fillId="0" borderId="12" xfId="0" applyFont="1" applyBorder="1" applyAlignment="1">
      <alignment horizontal="left" vertical="center" wrapText="1"/>
    </xf>
    <xf numFmtId="0" fontId="14" fillId="0" borderId="12" xfId="0" applyFont="1" applyBorder="1" applyAlignment="1">
      <alignment horizontal="center" vertical="center"/>
    </xf>
    <xf numFmtId="2" fontId="14" fillId="0" borderId="12" xfId="1" applyNumberFormat="1" applyFont="1" applyBorder="1" applyAlignment="1">
      <alignment horizontal="center" vertical="center"/>
    </xf>
    <xf numFmtId="0" fontId="14" fillId="0" borderId="0" xfId="0" applyFont="1"/>
    <xf numFmtId="0" fontId="13" fillId="0" borderId="0" xfId="0" applyFont="1" applyAlignment="1">
      <alignment horizontal="center" vertical="center"/>
    </xf>
    <xf numFmtId="0" fontId="13" fillId="0" borderId="0" xfId="0" applyFont="1" applyAlignment="1">
      <alignment horizontal="left" vertical="center"/>
    </xf>
    <xf numFmtId="43" fontId="13" fillId="5" borderId="12" xfId="1" applyFont="1" applyFill="1" applyBorder="1" applyAlignment="1">
      <alignment horizontal="center" vertical="center"/>
    </xf>
    <xf numFmtId="43" fontId="14" fillId="0" borderId="12" xfId="1" applyFont="1" applyBorder="1" applyAlignment="1">
      <alignment horizontal="center" vertical="center"/>
    </xf>
    <xf numFmtId="43" fontId="5" fillId="0" borderId="0" xfId="1" applyFont="1" applyAlignment="1">
      <alignment horizontal="center" vertical="center"/>
    </xf>
    <xf numFmtId="167" fontId="5" fillId="2" borderId="40" xfId="0" applyNumberFormat="1" applyFont="1" applyFill="1" applyBorder="1" applyAlignment="1">
      <alignment horizontal="center" vertical="center"/>
    </xf>
    <xf numFmtId="164" fontId="5" fillId="2" borderId="0" xfId="0" applyNumberFormat="1" applyFont="1" applyFill="1" applyAlignment="1">
      <alignment horizontal="center" vertical="center"/>
    </xf>
    <xf numFmtId="164" fontId="5" fillId="0" borderId="3" xfId="0" applyNumberFormat="1" applyFont="1" applyBorder="1" applyAlignment="1">
      <alignment horizontal="center" vertical="center"/>
    </xf>
    <xf numFmtId="164" fontId="5" fillId="2" borderId="41" xfId="0" applyNumberFormat="1" applyFont="1" applyFill="1" applyBorder="1" applyAlignment="1">
      <alignment horizontal="center" vertical="center"/>
    </xf>
    <xf numFmtId="43" fontId="4" fillId="4" borderId="29" xfId="1" applyFont="1" applyFill="1" applyBorder="1" applyAlignment="1">
      <alignment horizontal="center" vertical="center"/>
    </xf>
    <xf numFmtId="10" fontId="5" fillId="0" borderId="12" xfId="2" applyNumberFormat="1" applyFont="1" applyBorder="1" applyAlignment="1">
      <alignment horizontal="center" vertical="center"/>
    </xf>
    <xf numFmtId="10" fontId="4" fillId="0" borderId="16" xfId="0" applyNumberFormat="1" applyFont="1" applyBorder="1" applyAlignment="1">
      <alignment horizontal="center" vertical="center"/>
    </xf>
    <xf numFmtId="0" fontId="5" fillId="0" borderId="19" xfId="0" applyFont="1" applyBorder="1" applyAlignment="1">
      <alignment horizontal="center" vertical="center"/>
    </xf>
    <xf numFmtId="43" fontId="5" fillId="0" borderId="16" xfId="1" applyFont="1" applyBorder="1" applyAlignment="1">
      <alignment horizontal="center" vertical="center"/>
    </xf>
    <xf numFmtId="0" fontId="5" fillId="0" borderId="13" xfId="0" applyFont="1" applyBorder="1" applyAlignment="1">
      <alignment horizontal="center" vertical="center"/>
    </xf>
    <xf numFmtId="43" fontId="5" fillId="0" borderId="0" xfId="1" applyFont="1" applyBorder="1" applyAlignment="1">
      <alignment horizontal="center" vertical="center"/>
    </xf>
    <xf numFmtId="0" fontId="5" fillId="0" borderId="0" xfId="0" applyFont="1" applyAlignment="1">
      <alignment wrapText="1"/>
    </xf>
    <xf numFmtId="0" fontId="0" fillId="2" borderId="15" xfId="0" applyFill="1" applyBorder="1" applyAlignment="1">
      <alignment horizontal="center" vertical="center"/>
    </xf>
    <xf numFmtId="17" fontId="0" fillId="2" borderId="16" xfId="0" applyNumberFormat="1" applyFill="1" applyBorder="1" applyAlignment="1">
      <alignment horizontal="center" vertical="center"/>
    </xf>
    <xf numFmtId="0" fontId="0" fillId="2" borderId="17" xfId="0" applyFill="1" applyBorder="1" applyAlignment="1">
      <alignment horizontal="center" vertical="center"/>
    </xf>
    <xf numFmtId="0" fontId="0" fillId="2" borderId="5" xfId="0" applyFill="1" applyBorder="1" applyAlignment="1">
      <alignment horizontal="center" vertical="center"/>
    </xf>
    <xf numFmtId="0" fontId="5" fillId="2" borderId="12" xfId="0" applyFont="1" applyFill="1" applyBorder="1" applyAlignment="1">
      <alignment vertical="center" wrapText="1"/>
    </xf>
    <xf numFmtId="0" fontId="5" fillId="2" borderId="19" xfId="0" applyFont="1" applyFill="1" applyBorder="1" applyAlignment="1">
      <alignment vertical="center" wrapText="1"/>
    </xf>
    <xf numFmtId="0" fontId="9" fillId="0" borderId="0" xfId="0" applyFont="1" applyAlignment="1">
      <alignment horizontal="center" vertical="center"/>
    </xf>
    <xf numFmtId="0" fontId="5" fillId="0" borderId="15" xfId="0" applyFont="1" applyBorder="1" applyAlignment="1">
      <alignment horizontal="left" vertical="center"/>
    </xf>
    <xf numFmtId="43" fontId="5" fillId="0" borderId="12" xfId="0" applyNumberFormat="1" applyFont="1" applyBorder="1" applyAlignment="1">
      <alignment horizontal="center" vertical="center"/>
    </xf>
    <xf numFmtId="0" fontId="5" fillId="2" borderId="16" xfId="0" applyFont="1" applyFill="1" applyBorder="1" applyAlignment="1">
      <alignment vertical="center" wrapText="1"/>
    </xf>
    <xf numFmtId="43" fontId="14" fillId="0" borderId="0" xfId="1" applyFont="1" applyBorder="1" applyAlignment="1">
      <alignment horizontal="center" vertical="center"/>
    </xf>
    <xf numFmtId="2" fontId="14" fillId="0" borderId="0" xfId="1"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xf numFmtId="10" fontId="5" fillId="8" borderId="21" xfId="2" applyNumberFormat="1" applyFont="1" applyFill="1" applyBorder="1" applyAlignment="1">
      <alignment vertical="center"/>
    </xf>
    <xf numFmtId="10" fontId="5" fillId="8" borderId="14" xfId="2" applyNumberFormat="1" applyFont="1" applyFill="1" applyBorder="1" applyAlignment="1">
      <alignment vertical="center"/>
    </xf>
    <xf numFmtId="43" fontId="5" fillId="0" borderId="16" xfId="1" applyFont="1" applyBorder="1" applyAlignment="1">
      <alignment vertical="center"/>
    </xf>
    <xf numFmtId="43" fontId="5" fillId="8" borderId="12" xfId="1" applyFont="1" applyFill="1" applyBorder="1" applyAlignment="1">
      <alignment vertical="center"/>
    </xf>
    <xf numFmtId="43" fontId="5" fillId="8" borderId="16" xfId="1" applyFont="1" applyFill="1" applyBorder="1" applyAlignment="1">
      <alignment vertical="center"/>
    </xf>
    <xf numFmtId="43" fontId="4" fillId="0" borderId="19" xfId="1" applyFont="1" applyBorder="1" applyAlignment="1">
      <alignment vertical="center"/>
    </xf>
    <xf numFmtId="10" fontId="5" fillId="8" borderId="21" xfId="0" applyNumberFormat="1" applyFont="1" applyFill="1" applyBorder="1" applyAlignment="1">
      <alignment vertical="center"/>
    </xf>
    <xf numFmtId="43" fontId="5" fillId="0" borderId="12" xfId="0" applyNumberFormat="1" applyFont="1" applyBorder="1" applyAlignment="1">
      <alignment vertical="center"/>
    </xf>
    <xf numFmtId="43" fontId="5" fillId="8" borderId="12" xfId="0" applyNumberFormat="1" applyFont="1" applyFill="1" applyBorder="1" applyAlignment="1">
      <alignment vertical="center"/>
    </xf>
    <xf numFmtId="43" fontId="4" fillId="0" borderId="19" xfId="0" applyNumberFormat="1" applyFont="1" applyBorder="1" applyAlignment="1">
      <alignment vertical="center"/>
    </xf>
    <xf numFmtId="43" fontId="4" fillId="0" borderId="18" xfId="1" applyFont="1" applyBorder="1" applyAlignment="1">
      <alignment vertical="center"/>
    </xf>
    <xf numFmtId="164" fontId="5" fillId="2" borderId="0" xfId="0" applyNumberFormat="1" applyFont="1" applyFill="1" applyAlignment="1">
      <alignment horizontal="center"/>
    </xf>
    <xf numFmtId="167" fontId="5" fillId="2" borderId="40" xfId="0" applyNumberFormat="1" applyFont="1" applyFill="1" applyBorder="1" applyAlignment="1">
      <alignment horizontal="center"/>
    </xf>
    <xf numFmtId="49" fontId="0" fillId="2" borderId="16" xfId="0" applyNumberFormat="1" applyFill="1" applyBorder="1" applyAlignment="1">
      <alignment horizontal="center" vertical="center"/>
    </xf>
    <xf numFmtId="0" fontId="5" fillId="2" borderId="42" xfId="0" applyFont="1" applyFill="1" applyBorder="1" applyAlignment="1">
      <alignment vertical="center" wrapText="1"/>
    </xf>
    <xf numFmtId="0" fontId="5" fillId="0" borderId="42" xfId="0" applyFont="1" applyBorder="1" applyAlignment="1">
      <alignment horizontal="center" vertical="center"/>
    </xf>
    <xf numFmtId="43" fontId="5" fillId="0" borderId="42" xfId="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4" fillId="5" borderId="0" xfId="0" applyFont="1" applyFill="1" applyAlignment="1">
      <alignment horizontal="left" vertical="center"/>
    </xf>
    <xf numFmtId="0" fontId="4" fillId="5" borderId="2" xfId="0" applyFont="1" applyFill="1" applyBorder="1" applyAlignment="1">
      <alignment horizontal="left"/>
    </xf>
    <xf numFmtId="0" fontId="4" fillId="5" borderId="0" xfId="0" applyFont="1" applyFill="1" applyAlignment="1">
      <alignment horizontal="left"/>
    </xf>
    <xf numFmtId="0" fontId="5" fillId="0" borderId="0" xfId="0" applyFont="1" applyAlignment="1">
      <alignment horizontal="left"/>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4" xfId="0" applyFont="1" applyBorder="1" applyAlignment="1">
      <alignment horizontal="left" wrapText="1"/>
    </xf>
    <xf numFmtId="0" fontId="5" fillId="0" borderId="1" xfId="0" applyFont="1" applyBorder="1" applyAlignment="1">
      <alignment horizontal="left" wrapText="1"/>
    </xf>
    <xf numFmtId="0" fontId="5" fillId="0" borderId="5" xfId="0" applyFont="1" applyBorder="1" applyAlignment="1">
      <alignment horizontal="left" wrapText="1"/>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2" xfId="0" applyFont="1" applyFill="1" applyBorder="1" applyAlignment="1">
      <alignment horizontal="center"/>
    </xf>
    <xf numFmtId="0" fontId="5" fillId="2" borderId="0" xfId="0" applyFont="1" applyFill="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alignment horizontal="center"/>
    </xf>
    <xf numFmtId="0" fontId="5" fillId="2" borderId="5" xfId="0" applyFont="1" applyFill="1" applyBorder="1" applyAlignment="1">
      <alignment horizontal="center"/>
    </xf>
    <xf numFmtId="0" fontId="5" fillId="0" borderId="1" xfId="0" applyFont="1" applyBorder="1" applyAlignment="1">
      <alignment horizontal="left" vertical="center"/>
    </xf>
    <xf numFmtId="165" fontId="5" fillId="0" borderId="1" xfId="0" applyNumberFormat="1" applyFont="1" applyBorder="1" applyAlignment="1">
      <alignment horizontal="left" vertical="center"/>
    </xf>
    <xf numFmtId="0" fontId="5" fillId="0" borderId="1" xfId="0" applyFont="1" applyBorder="1" applyAlignment="1">
      <alignment horizontal="left"/>
    </xf>
    <xf numFmtId="0" fontId="5" fillId="0" borderId="0" xfId="0" applyFont="1" applyAlignment="1">
      <alignment horizontal="center"/>
    </xf>
    <xf numFmtId="0" fontId="5" fillId="0" borderId="0" xfId="0" applyFont="1" applyAlignment="1">
      <alignment horizontal="right" vertical="center"/>
    </xf>
    <xf numFmtId="0" fontId="5" fillId="0" borderId="10" xfId="0" applyFont="1" applyBorder="1" applyAlignment="1">
      <alignment horizontal="center" vertical="center"/>
    </xf>
    <xf numFmtId="0" fontId="3" fillId="0" borderId="0" xfId="0" applyFont="1" applyAlignment="1">
      <alignment horizontal="left" vertical="center"/>
    </xf>
    <xf numFmtId="0" fontId="5" fillId="0" borderId="8" xfId="0" applyFont="1" applyBorder="1" applyAlignment="1">
      <alignment horizontal="center" vertical="center"/>
    </xf>
    <xf numFmtId="0" fontId="5" fillId="9" borderId="28" xfId="0" applyFont="1" applyFill="1" applyBorder="1" applyAlignment="1">
      <alignment horizontal="center"/>
    </xf>
    <xf numFmtId="0" fontId="5" fillId="9" borderId="24" xfId="0" applyFont="1" applyFill="1" applyBorder="1" applyAlignment="1">
      <alignment horizontal="center"/>
    </xf>
    <xf numFmtId="0" fontId="5" fillId="9" borderId="29" xfId="0" applyFont="1" applyFill="1" applyBorder="1" applyAlignment="1">
      <alignment horizontal="center"/>
    </xf>
    <xf numFmtId="0" fontId="4" fillId="0" borderId="0" xfId="0" applyFont="1" applyAlignment="1">
      <alignment horizontal="left" vertical="center"/>
    </xf>
    <xf numFmtId="0" fontId="4" fillId="0" borderId="2" xfId="0" applyFont="1" applyBorder="1" applyAlignment="1">
      <alignment horizontal="left"/>
    </xf>
    <xf numFmtId="0" fontId="4" fillId="0" borderId="0" xfId="0" applyFont="1" applyAlignment="1">
      <alignment horizontal="left"/>
    </xf>
    <xf numFmtId="0" fontId="4" fillId="0" borderId="3" xfId="0" applyFont="1" applyBorder="1" applyAlignment="1">
      <alignment horizontal="left"/>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5" fillId="3" borderId="5" xfId="0" applyFont="1" applyFill="1" applyBorder="1" applyAlignment="1">
      <alignment horizontal="left" vertical="center"/>
    </xf>
    <xf numFmtId="0" fontId="4" fillId="0" borderId="8" xfId="0" applyFont="1" applyBorder="1" applyAlignment="1">
      <alignment horizontal="center"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1" xfId="0" applyFont="1" applyBorder="1" applyAlignment="1">
      <alignment horizontal="left" vertical="top"/>
    </xf>
    <xf numFmtId="0" fontId="8" fillId="0" borderId="30" xfId="3" applyFont="1" applyBorder="1" applyAlignment="1">
      <alignment horizontal="center"/>
    </xf>
    <xf numFmtId="0" fontId="5" fillId="0" borderId="8" xfId="0" applyFont="1" applyBorder="1" applyAlignment="1">
      <alignment horizontal="left" vertical="center"/>
    </xf>
    <xf numFmtId="10" fontId="5" fillId="2" borderId="8" xfId="2" applyNumberFormat="1" applyFont="1" applyFill="1" applyBorder="1" applyAlignment="1">
      <alignment horizontal="center" vertical="center"/>
    </xf>
    <xf numFmtId="0" fontId="5" fillId="0" borderId="2" xfId="0" applyFont="1" applyBorder="1" applyAlignment="1">
      <alignment horizontal="left" vertical="top"/>
    </xf>
    <xf numFmtId="0" fontId="5" fillId="0" borderId="0" xfId="0" applyFont="1" applyAlignment="1">
      <alignment horizontal="left" vertical="top"/>
    </xf>
    <xf numFmtId="0" fontId="5" fillId="0" borderId="3" xfId="0" applyFont="1" applyBorder="1" applyAlignment="1">
      <alignment horizontal="left" vertical="top"/>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3" fillId="0" borderId="0" xfId="0" applyFont="1" applyAlignment="1">
      <alignment horizontal="left"/>
    </xf>
    <xf numFmtId="0" fontId="3" fillId="7" borderId="28" xfId="0" applyFont="1" applyFill="1" applyBorder="1" applyAlignment="1">
      <alignment horizontal="center"/>
    </xf>
    <xf numFmtId="0" fontId="3" fillId="7" borderId="24" xfId="0" applyFont="1" applyFill="1" applyBorder="1" applyAlignment="1">
      <alignment horizontal="center"/>
    </xf>
    <xf numFmtId="0" fontId="3" fillId="7" borderId="29" xfId="0" applyFont="1" applyFill="1" applyBorder="1" applyAlignment="1">
      <alignment horizontal="center"/>
    </xf>
    <xf numFmtId="0" fontId="4" fillId="4" borderId="28" xfId="0" applyFont="1" applyFill="1" applyBorder="1" applyAlignment="1">
      <alignment horizontal="left" vertical="center"/>
    </xf>
    <xf numFmtId="0" fontId="4" fillId="4" borderId="24" xfId="0" applyFont="1" applyFill="1" applyBorder="1" applyAlignment="1">
      <alignment horizontal="left" vertical="center"/>
    </xf>
    <xf numFmtId="165" fontId="5" fillId="0" borderId="1" xfId="0" applyNumberFormat="1" applyFont="1" applyBorder="1" applyAlignment="1">
      <alignment horizontal="left"/>
    </xf>
    <xf numFmtId="0" fontId="4" fillId="5" borderId="2" xfId="0" applyFont="1" applyFill="1" applyBorder="1" applyAlignment="1">
      <alignment horizontal="left" vertical="center"/>
    </xf>
    <xf numFmtId="0" fontId="4" fillId="5" borderId="40" xfId="0" applyFont="1" applyFill="1" applyBorder="1" applyAlignment="1">
      <alignment horizontal="left" vertical="center"/>
    </xf>
    <xf numFmtId="0" fontId="15" fillId="0" borderId="0" xfId="0" applyFont="1" applyAlignment="1">
      <alignment horizontal="left"/>
    </xf>
    <xf numFmtId="0" fontId="5" fillId="0" borderId="1" xfId="0" applyFont="1" applyBorder="1" applyAlignment="1">
      <alignment horizontal="center"/>
    </xf>
    <xf numFmtId="165" fontId="15" fillId="0" borderId="0" xfId="0" applyNumberFormat="1" applyFont="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4" fillId="4" borderId="22" xfId="0" applyFont="1" applyFill="1" applyBorder="1" applyAlignment="1">
      <alignment horizontal="left"/>
    </xf>
    <xf numFmtId="0" fontId="4" fillId="4" borderId="23" xfId="0" applyFont="1" applyFill="1" applyBorder="1" applyAlignment="1">
      <alignment horizontal="left"/>
    </xf>
    <xf numFmtId="0" fontId="4" fillId="4" borderId="31" xfId="0" applyFont="1" applyFill="1" applyBorder="1" applyAlignment="1">
      <alignment horizontal="left"/>
    </xf>
    <xf numFmtId="0" fontId="5" fillId="6" borderId="28" xfId="0" applyFont="1" applyFill="1" applyBorder="1" applyAlignment="1">
      <alignment horizontal="center"/>
    </xf>
    <xf numFmtId="0" fontId="5" fillId="6" borderId="24" xfId="0" applyFont="1" applyFill="1" applyBorder="1" applyAlignment="1">
      <alignment horizontal="center"/>
    </xf>
    <xf numFmtId="0" fontId="5" fillId="6" borderId="29" xfId="0" applyFont="1" applyFill="1" applyBorder="1" applyAlignment="1">
      <alignment horizontal="center"/>
    </xf>
    <xf numFmtId="0" fontId="5" fillId="8" borderId="9"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13" xfId="0" applyFont="1" applyFill="1" applyBorder="1" applyAlignment="1">
      <alignment horizontal="right" vertical="center"/>
    </xf>
    <xf numFmtId="0" fontId="5" fillId="8" borderId="21" xfId="0" applyFont="1" applyFill="1" applyBorder="1" applyAlignment="1">
      <alignment horizontal="right" vertical="center"/>
    </xf>
    <xf numFmtId="0" fontId="5" fillId="0" borderId="15" xfId="0" applyFont="1" applyBorder="1" applyAlignment="1">
      <alignment horizontal="right" vertical="center"/>
    </xf>
    <xf numFmtId="0" fontId="5" fillId="0" borderId="12" xfId="0" applyFont="1" applyBorder="1" applyAlignment="1">
      <alignment horizontal="right" vertical="center"/>
    </xf>
    <xf numFmtId="0" fontId="5" fillId="8" borderId="15" xfId="0" applyFont="1" applyFill="1" applyBorder="1" applyAlignment="1">
      <alignment horizontal="right" vertical="center"/>
    </xf>
    <xf numFmtId="0" fontId="5" fillId="8" borderId="12" xfId="0" applyFont="1" applyFill="1" applyBorder="1" applyAlignment="1">
      <alignment horizontal="right" vertical="center"/>
    </xf>
    <xf numFmtId="0" fontId="4" fillId="0" borderId="17" xfId="0" applyFont="1" applyBorder="1" applyAlignment="1">
      <alignment horizontal="right" vertical="center"/>
    </xf>
    <xf numFmtId="0" fontId="4" fillId="0" borderId="19" xfId="0" applyFont="1" applyBorder="1" applyAlignment="1">
      <alignment horizontal="right" vertical="center"/>
    </xf>
    <xf numFmtId="0" fontId="5" fillId="7" borderId="28" xfId="0" applyFont="1" applyFill="1" applyBorder="1" applyAlignment="1">
      <alignment horizontal="center"/>
    </xf>
    <xf numFmtId="0" fontId="5" fillId="7" borderId="24" xfId="0" applyFont="1" applyFill="1" applyBorder="1" applyAlignment="1">
      <alignment horizontal="center"/>
    </xf>
    <xf numFmtId="0" fontId="5" fillId="7" borderId="10" xfId="0" applyFont="1" applyFill="1" applyBorder="1" applyAlignment="1">
      <alignment horizontal="center"/>
    </xf>
    <xf numFmtId="0" fontId="5" fillId="7" borderId="11" xfId="0" applyFont="1" applyFill="1" applyBorder="1" applyAlignment="1">
      <alignment horizontal="center"/>
    </xf>
    <xf numFmtId="168" fontId="4" fillId="0" borderId="10" xfId="0" applyNumberFormat="1" applyFont="1" applyBorder="1" applyAlignment="1">
      <alignment horizontal="center" vertical="center"/>
    </xf>
    <xf numFmtId="43" fontId="5" fillId="8" borderId="29" xfId="1" applyFont="1" applyFill="1" applyBorder="1" applyAlignment="1">
      <alignment horizontal="center" vertical="center"/>
    </xf>
    <xf numFmtId="0" fontId="5" fillId="8" borderId="28" xfId="0" applyFont="1" applyFill="1" applyBorder="1" applyAlignment="1">
      <alignment horizontal="center" vertical="center"/>
    </xf>
    <xf numFmtId="0" fontId="5" fillId="8" borderId="29" xfId="0" applyFont="1" applyFill="1" applyBorder="1" applyAlignment="1">
      <alignment horizontal="left" vertical="center"/>
    </xf>
    <xf numFmtId="0" fontId="5" fillId="8" borderId="8" xfId="0" applyFont="1" applyFill="1" applyBorder="1" applyAlignment="1">
      <alignment horizontal="left" vertical="center"/>
    </xf>
    <xf numFmtId="0" fontId="5" fillId="8" borderId="28" xfId="0" applyFont="1" applyFill="1" applyBorder="1" applyAlignment="1">
      <alignment horizontal="left" vertical="center"/>
    </xf>
    <xf numFmtId="0" fontId="5" fillId="0" borderId="4" xfId="0" applyFont="1" applyBorder="1" applyAlignment="1">
      <alignment horizontal="left"/>
    </xf>
    <xf numFmtId="0" fontId="5" fillId="0" borderId="5" xfId="0" applyFont="1" applyBorder="1" applyAlignment="1">
      <alignment horizontal="left"/>
    </xf>
    <xf numFmtId="0" fontId="4" fillId="0" borderId="28" xfId="0" applyFont="1" applyBorder="1" applyAlignment="1">
      <alignment horizontal="center" vertical="center"/>
    </xf>
    <xf numFmtId="0" fontId="4" fillId="0" borderId="29" xfId="0" applyFont="1" applyBorder="1" applyAlignment="1">
      <alignment horizontal="left" vertical="center"/>
    </xf>
    <xf numFmtId="0" fontId="4" fillId="0" borderId="8"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center" vertical="center"/>
    </xf>
    <xf numFmtId="0" fontId="5" fillId="4" borderId="22" xfId="0" applyFont="1" applyFill="1" applyBorder="1" applyAlignment="1">
      <alignment horizontal="left" vertical="center"/>
    </xf>
    <xf numFmtId="0" fontId="5" fillId="4" borderId="23" xfId="0" applyFont="1" applyFill="1" applyBorder="1" applyAlignment="1">
      <alignment horizontal="left" vertical="center"/>
    </xf>
    <xf numFmtId="0" fontId="5" fillId="4" borderId="36" xfId="0" applyFont="1" applyFill="1" applyBorder="1" applyAlignment="1">
      <alignment horizontal="left" vertical="center"/>
    </xf>
    <xf numFmtId="0" fontId="15" fillId="0" borderId="0" xfId="0" applyFont="1" applyAlignment="1">
      <alignment horizontal="left" wrapText="1"/>
    </xf>
  </cellXfs>
  <cellStyles count="10">
    <cellStyle name="Normal" xfId="0" builtinId="0"/>
    <cellStyle name="Normal 2" xfId="3" xr:uid="{D3226BBD-9B4E-4487-B03B-F2D8FAF93CE7}"/>
    <cellStyle name="Normal 2 2" xfId="8" xr:uid="{3D160D45-2CA4-4548-9E36-B026CD12D5BC}"/>
    <cellStyle name="Normal 2 3" xfId="7" xr:uid="{40DCA032-3A60-4525-92D6-71A1F8FFBF1B}"/>
    <cellStyle name="Normal 3" xfId="4" xr:uid="{A6BCF416-F0B5-4EC3-BEBC-14DA97E3379E}"/>
    <cellStyle name="Normal 4" xfId="6" xr:uid="{F2A7BEB3-FE10-4A32-95AF-DE163105CA2E}"/>
    <cellStyle name="Porcentagem" xfId="2" builtinId="5"/>
    <cellStyle name="Vírgula" xfId="1" builtinId="3"/>
    <cellStyle name="Vírgula 2" xfId="5" xr:uid="{FFDCC01A-CB1D-40A9-8096-0A42F2238741}"/>
    <cellStyle name="Vírgula 3" xfId="9" xr:uid="{6DEA14B9-C98D-4372-AF89-C819B46429D7}"/>
  </cellStyles>
  <dxfs count="34">
    <dxf>
      <font>
        <b/>
        <i val="0"/>
      </font>
      <fill>
        <patternFill>
          <bgColor theme="0" tint="-0.34998626667073579"/>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8"/>
        </patternFill>
      </fill>
    </dxf>
    <dxf>
      <fill>
        <patternFill>
          <bgColor theme="8"/>
        </patternFill>
      </fill>
    </dxf>
    <dxf>
      <fill>
        <patternFill>
          <bgColor theme="8"/>
        </patternFill>
      </fill>
    </dxf>
    <dxf>
      <font>
        <b/>
        <i val="0"/>
      </font>
      <fill>
        <patternFill>
          <bgColor theme="0" tint="-0.34998626667073579"/>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34998626667073579"/>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s>
  <tableStyles count="0" defaultTableStyle="TableStyleMedium2" defaultPivotStyle="PivotStyleLight16"/>
  <colors>
    <mruColors>
      <color rgb="FFFFFF99"/>
      <color rgb="FFFF9933"/>
      <color rgb="FFCC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PROJETOS\CAIXA\PLANILHA_MULTIPLA\V3_06\PM%203.06.xlsm" TargetMode="External"/><Relationship Id="rId1" Type="http://schemas.openxmlformats.org/officeDocument/2006/relationships/externalLinkPath" Target="file:///E:\PROJETOS\CAIXA\PLANILHA_MULTIPLA\V3_06\PM%203.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sheetData sheetId="1"/>
      <sheetData sheetId="2"/>
      <sheetData sheetId="3"/>
      <sheetData sheetId="4"/>
      <sheetData sheetId="5"/>
      <sheetData sheetId="6"/>
      <sheetData sheetId="7"/>
      <sheetData sheetId="8"/>
      <sheetData sheetId="9"/>
      <sheetData sheetId="10"/>
      <sheetData sheetId="11">
        <row r="3">
          <cell r="A3" t="b">
            <v>0</v>
          </cell>
        </row>
      </sheetData>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F364-F4ED-4A70-A4B6-9E58773D4E48}">
  <dimension ref="B2:C20"/>
  <sheetViews>
    <sheetView workbookViewId="0">
      <selection activeCell="H18" sqref="H18"/>
    </sheetView>
  </sheetViews>
  <sheetFormatPr defaultRowHeight="14.4" x14ac:dyDescent="0.3"/>
  <cols>
    <col min="2" max="2" width="22.88671875" customWidth="1"/>
    <col min="3" max="3" width="75.88671875" customWidth="1"/>
  </cols>
  <sheetData>
    <row r="2" spans="2:3" x14ac:dyDescent="0.3">
      <c r="B2" s="162" t="s">
        <v>17</v>
      </c>
      <c r="C2" s="163"/>
    </row>
    <row r="3" spans="2:3" x14ac:dyDescent="0.3">
      <c r="B3" s="16" t="s">
        <v>13</v>
      </c>
      <c r="C3" s="17" t="s">
        <v>203</v>
      </c>
    </row>
    <row r="4" spans="2:3" x14ac:dyDescent="0.3">
      <c r="B4" s="16" t="s">
        <v>18</v>
      </c>
      <c r="C4" s="17" t="s">
        <v>204</v>
      </c>
    </row>
    <row r="5" spans="2:3" x14ac:dyDescent="0.3">
      <c r="B5" s="16" t="s">
        <v>14</v>
      </c>
      <c r="C5" s="17" t="s">
        <v>205</v>
      </c>
    </row>
    <row r="6" spans="2:3" x14ac:dyDescent="0.3">
      <c r="B6" s="16" t="s">
        <v>15</v>
      </c>
      <c r="C6" s="17" t="s">
        <v>97</v>
      </c>
    </row>
    <row r="7" spans="2:3" x14ac:dyDescent="0.3">
      <c r="B7" s="18" t="s">
        <v>16</v>
      </c>
      <c r="C7" s="98">
        <v>45555</v>
      </c>
    </row>
    <row r="9" spans="2:3" x14ac:dyDescent="0.3">
      <c r="B9" s="162" t="s">
        <v>19</v>
      </c>
      <c r="C9" s="163"/>
    </row>
    <row r="10" spans="2:3" x14ac:dyDescent="0.3">
      <c r="B10" s="25" t="s">
        <v>20</v>
      </c>
      <c r="C10" s="26" t="s">
        <v>21</v>
      </c>
    </row>
    <row r="11" spans="2:3" x14ac:dyDescent="0.3">
      <c r="B11" s="131" t="s">
        <v>98</v>
      </c>
      <c r="C11" s="132">
        <v>45536</v>
      </c>
    </row>
    <row r="12" spans="2:3" x14ac:dyDescent="0.3">
      <c r="B12" s="131" t="s">
        <v>99</v>
      </c>
      <c r="C12" s="132">
        <v>45047</v>
      </c>
    </row>
    <row r="13" spans="2:3" x14ac:dyDescent="0.3">
      <c r="B13" s="131" t="s">
        <v>201</v>
      </c>
      <c r="C13" s="158" t="s">
        <v>202</v>
      </c>
    </row>
    <row r="14" spans="2:3" x14ac:dyDescent="0.3">
      <c r="B14" s="133"/>
      <c r="C14" s="134"/>
    </row>
    <row r="16" spans="2:3" x14ac:dyDescent="0.3">
      <c r="B16" s="162" t="s">
        <v>37</v>
      </c>
      <c r="C16" s="163"/>
    </row>
    <row r="17" spans="2:3" x14ac:dyDescent="0.3">
      <c r="B17" s="16" t="s">
        <v>33</v>
      </c>
      <c r="C17" s="17" t="s">
        <v>937</v>
      </c>
    </row>
    <row r="18" spans="2:3" x14ac:dyDescent="0.3">
      <c r="B18" s="16" t="s">
        <v>34</v>
      </c>
      <c r="C18" s="17">
        <v>2618350774</v>
      </c>
    </row>
    <row r="19" spans="2:3" x14ac:dyDescent="0.3">
      <c r="B19" s="16" t="s">
        <v>35</v>
      </c>
      <c r="C19" s="17" t="s">
        <v>938</v>
      </c>
    </row>
    <row r="20" spans="2:3" x14ac:dyDescent="0.3">
      <c r="B20" s="18" t="s">
        <v>36</v>
      </c>
      <c r="C20" s="19" t="s">
        <v>100</v>
      </c>
    </row>
  </sheetData>
  <mergeCells count="3">
    <mergeCell ref="B2:C2"/>
    <mergeCell ref="B9:C9"/>
    <mergeCell ref="B16:C16"/>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8275-02A0-4C44-989B-798E7DA01CE0}">
  <dimension ref="A2:G158"/>
  <sheetViews>
    <sheetView showGridLines="0" view="pageBreakPreview" zoomScaleNormal="70" zoomScaleSheetLayoutView="100" workbookViewId="0">
      <pane ySplit="4" topLeftCell="A137" activePane="bottomLeft" state="frozen"/>
      <selection pane="bottomLeft" activeCell="C166" sqref="C166"/>
    </sheetView>
  </sheetViews>
  <sheetFormatPr defaultRowHeight="13.2" x14ac:dyDescent="0.25"/>
  <cols>
    <col min="1" max="1" width="10.44140625" style="56" customWidth="1"/>
    <col min="2" max="2" width="11.33203125" style="56" customWidth="1"/>
    <col min="3" max="3" width="59.44140625" style="56" customWidth="1"/>
    <col min="4" max="4" width="9.109375" style="56" bestFit="1" customWidth="1"/>
    <col min="5" max="5" width="9.109375" style="56" customWidth="1"/>
    <col min="6" max="7" width="13.109375" style="56" customWidth="1"/>
    <col min="8" max="16384" width="8.88671875" style="3"/>
  </cols>
  <sheetData>
    <row r="2" spans="1:7" x14ac:dyDescent="0.25">
      <c r="A2" s="168" t="s">
        <v>90</v>
      </c>
      <c r="B2" s="168"/>
      <c r="C2" s="168"/>
      <c r="D2" s="168"/>
      <c r="E2" s="168"/>
      <c r="F2" s="168"/>
      <c r="G2" s="168"/>
    </row>
    <row r="3" spans="1:7" x14ac:dyDescent="0.25">
      <c r="A3" s="114"/>
      <c r="B3" s="114"/>
      <c r="C3" s="114"/>
      <c r="D3" s="114"/>
      <c r="E3" s="114"/>
      <c r="F3" s="114" t="s">
        <v>89</v>
      </c>
      <c r="G3" s="114" t="s">
        <v>89</v>
      </c>
    </row>
    <row r="4" spans="1:7" x14ac:dyDescent="0.25">
      <c r="A4" s="114" t="s">
        <v>83</v>
      </c>
      <c r="B4" s="114" t="s">
        <v>2</v>
      </c>
      <c r="C4" s="115" t="s">
        <v>84</v>
      </c>
      <c r="D4" s="114" t="s">
        <v>85</v>
      </c>
      <c r="E4" s="114" t="s">
        <v>86</v>
      </c>
      <c r="F4" s="114" t="s">
        <v>87</v>
      </c>
      <c r="G4" s="114" t="s">
        <v>88</v>
      </c>
    </row>
    <row r="5" spans="1:7" s="108" customFormat="1" ht="12" x14ac:dyDescent="0.25">
      <c r="A5" s="104" t="s">
        <v>66</v>
      </c>
      <c r="B5" s="105" t="s">
        <v>110</v>
      </c>
      <c r="C5" s="106" t="s">
        <v>206</v>
      </c>
      <c r="D5" s="104" t="s">
        <v>104</v>
      </c>
      <c r="E5" s="107"/>
      <c r="F5" s="116">
        <v>25448.14</v>
      </c>
      <c r="G5" s="107">
        <v>0</v>
      </c>
    </row>
    <row r="6" spans="1:7" s="113" customFormat="1" ht="45.6" x14ac:dyDescent="0.2">
      <c r="A6" s="109" t="s">
        <v>98</v>
      </c>
      <c r="B6" s="109" t="s">
        <v>207</v>
      </c>
      <c r="C6" s="110" t="s">
        <v>208</v>
      </c>
      <c r="D6" s="111" t="s">
        <v>113</v>
      </c>
      <c r="E6" s="109">
        <v>98</v>
      </c>
      <c r="F6" s="117">
        <v>256.39</v>
      </c>
      <c r="G6" s="112">
        <v>0</v>
      </c>
    </row>
    <row r="7" spans="1:7" s="113" customFormat="1" ht="11.4" x14ac:dyDescent="0.2">
      <c r="A7" s="109" t="s">
        <v>98</v>
      </c>
      <c r="B7" s="109" t="s">
        <v>209</v>
      </c>
      <c r="C7" s="110" t="s">
        <v>210</v>
      </c>
      <c r="D7" s="111" t="s">
        <v>109</v>
      </c>
      <c r="E7" s="109">
        <v>16</v>
      </c>
      <c r="F7" s="117">
        <v>19.809999999999999</v>
      </c>
      <c r="G7" s="112">
        <v>0</v>
      </c>
    </row>
    <row r="8" spans="1:7" s="113" customFormat="1" ht="34.200000000000003" x14ac:dyDescent="0.2">
      <c r="A8" s="109" t="s">
        <v>98</v>
      </c>
      <c r="B8" s="109" t="s">
        <v>211</v>
      </c>
      <c r="C8" s="110" t="s">
        <v>212</v>
      </c>
      <c r="D8" s="111" t="s">
        <v>116</v>
      </c>
      <c r="E8" s="109">
        <v>8</v>
      </c>
      <c r="F8" s="117">
        <v>0.62</v>
      </c>
      <c r="G8" s="112">
        <v>0</v>
      </c>
    </row>
    <row r="9" spans="1:7" x14ac:dyDescent="0.25">
      <c r="F9" s="118"/>
    </row>
    <row r="10" spans="1:7" ht="24" x14ac:dyDescent="0.25">
      <c r="A10" s="104" t="s">
        <v>66</v>
      </c>
      <c r="B10" s="105" t="s">
        <v>111</v>
      </c>
      <c r="C10" s="106" t="s">
        <v>213</v>
      </c>
      <c r="D10" s="104" t="s">
        <v>105</v>
      </c>
      <c r="E10" s="107"/>
      <c r="F10" s="116">
        <v>909.54</v>
      </c>
      <c r="G10" s="107">
        <v>0</v>
      </c>
    </row>
    <row r="11" spans="1:7" ht="22.8" x14ac:dyDescent="0.25">
      <c r="A11" s="109" t="s">
        <v>98</v>
      </c>
      <c r="B11" s="109" t="s">
        <v>214</v>
      </c>
      <c r="C11" s="110" t="s">
        <v>215</v>
      </c>
      <c r="D11" s="111" t="s">
        <v>144</v>
      </c>
      <c r="E11" s="109">
        <v>10.63</v>
      </c>
      <c r="F11" s="117">
        <v>14.11</v>
      </c>
      <c r="G11" s="112">
        <v>0</v>
      </c>
    </row>
    <row r="12" spans="1:7" ht="22.8" x14ac:dyDescent="0.25">
      <c r="A12" s="109" t="s">
        <v>98</v>
      </c>
      <c r="B12" s="109" t="s">
        <v>216</v>
      </c>
      <c r="C12" s="110" t="s">
        <v>217</v>
      </c>
      <c r="D12" s="111" t="s">
        <v>108</v>
      </c>
      <c r="E12" s="109">
        <v>1.8149999999999999</v>
      </c>
      <c r="F12" s="117">
        <v>124.99</v>
      </c>
      <c r="G12" s="112">
        <v>0</v>
      </c>
    </row>
    <row r="13" spans="1:7" ht="22.8" x14ac:dyDescent="0.25">
      <c r="A13" s="109" t="s">
        <v>98</v>
      </c>
      <c r="B13" s="109" t="s">
        <v>218</v>
      </c>
      <c r="C13" s="110" t="s">
        <v>219</v>
      </c>
      <c r="D13" s="111" t="s">
        <v>105</v>
      </c>
      <c r="E13" s="109">
        <v>0.45</v>
      </c>
      <c r="F13" s="117">
        <v>1064.83</v>
      </c>
      <c r="G13" s="112">
        <v>0</v>
      </c>
    </row>
    <row r="14" spans="1:7" ht="22.8" x14ac:dyDescent="0.25">
      <c r="A14" s="109" t="s">
        <v>99</v>
      </c>
      <c r="B14" s="109" t="s">
        <v>220</v>
      </c>
      <c r="C14" s="110" t="s">
        <v>221</v>
      </c>
      <c r="D14" s="111" t="s">
        <v>108</v>
      </c>
      <c r="E14" s="109">
        <v>1.8149999999999999</v>
      </c>
      <c r="F14" s="117">
        <v>29.5</v>
      </c>
      <c r="G14" s="112">
        <v>0</v>
      </c>
    </row>
    <row r="15" spans="1:7" x14ac:dyDescent="0.25">
      <c r="F15" s="118"/>
    </row>
    <row r="16" spans="1:7" ht="24" x14ac:dyDescent="0.25">
      <c r="A16" s="104" t="s">
        <v>66</v>
      </c>
      <c r="B16" s="105" t="s">
        <v>112</v>
      </c>
      <c r="C16" s="106" t="s">
        <v>222</v>
      </c>
      <c r="D16" s="104" t="s">
        <v>105</v>
      </c>
      <c r="E16" s="107"/>
      <c r="F16" s="116">
        <v>3413.42</v>
      </c>
      <c r="G16" s="107">
        <v>0</v>
      </c>
    </row>
    <row r="17" spans="1:7" ht="22.8" x14ac:dyDescent="0.25">
      <c r="A17" s="109" t="s">
        <v>98</v>
      </c>
      <c r="B17" s="109" t="s">
        <v>223</v>
      </c>
      <c r="C17" s="110" t="s">
        <v>224</v>
      </c>
      <c r="D17" s="111" t="s">
        <v>144</v>
      </c>
      <c r="E17" s="109">
        <v>25.4</v>
      </c>
      <c r="F17" s="117">
        <v>16.079999999999998</v>
      </c>
      <c r="G17" s="112">
        <v>0</v>
      </c>
    </row>
    <row r="18" spans="1:7" ht="22.8" x14ac:dyDescent="0.25">
      <c r="A18" s="109" t="s">
        <v>98</v>
      </c>
      <c r="B18" s="109" t="s">
        <v>214</v>
      </c>
      <c r="C18" s="110" t="s">
        <v>215</v>
      </c>
      <c r="D18" s="111" t="s">
        <v>144</v>
      </c>
      <c r="E18" s="109">
        <v>34.6</v>
      </c>
      <c r="F18" s="117">
        <v>14.11</v>
      </c>
      <c r="G18" s="112">
        <v>0</v>
      </c>
    </row>
    <row r="19" spans="1:7" ht="34.200000000000003" x14ac:dyDescent="0.25">
      <c r="A19" s="109" t="s">
        <v>98</v>
      </c>
      <c r="B19" s="109" t="s">
        <v>225</v>
      </c>
      <c r="C19" s="110" t="s">
        <v>226</v>
      </c>
      <c r="D19" s="111" t="s">
        <v>108</v>
      </c>
      <c r="E19" s="109">
        <v>16.5</v>
      </c>
      <c r="F19" s="117">
        <v>67.2</v>
      </c>
      <c r="G19" s="112">
        <v>0</v>
      </c>
    </row>
    <row r="20" spans="1:7" ht="34.200000000000003" x14ac:dyDescent="0.25">
      <c r="A20" s="109" t="s">
        <v>98</v>
      </c>
      <c r="B20" s="109" t="s">
        <v>227</v>
      </c>
      <c r="C20" s="110" t="s">
        <v>228</v>
      </c>
      <c r="D20" s="111" t="s">
        <v>105</v>
      </c>
      <c r="E20" s="109">
        <v>1</v>
      </c>
      <c r="F20" s="117">
        <v>921.24</v>
      </c>
      <c r="G20" s="112">
        <v>0</v>
      </c>
    </row>
    <row r="21" spans="1:7" ht="22.8" x14ac:dyDescent="0.25">
      <c r="A21" s="109" t="s">
        <v>99</v>
      </c>
      <c r="B21" s="109" t="s">
        <v>220</v>
      </c>
      <c r="C21" s="110" t="s">
        <v>221</v>
      </c>
      <c r="D21" s="111" t="s">
        <v>108</v>
      </c>
      <c r="E21" s="109">
        <v>16.5</v>
      </c>
      <c r="F21" s="117">
        <v>29.5</v>
      </c>
      <c r="G21" s="112">
        <v>0</v>
      </c>
    </row>
    <row r="23" spans="1:7" x14ac:dyDescent="0.25">
      <c r="A23" s="104" t="s">
        <v>66</v>
      </c>
      <c r="B23" s="105" t="s">
        <v>114</v>
      </c>
      <c r="C23" s="106" t="s">
        <v>229</v>
      </c>
      <c r="D23" s="104" t="s">
        <v>105</v>
      </c>
      <c r="E23" s="107"/>
      <c r="F23" s="116">
        <v>3046.99</v>
      </c>
      <c r="G23" s="107">
        <v>0</v>
      </c>
    </row>
    <row r="24" spans="1:7" ht="34.200000000000003" x14ac:dyDescent="0.25">
      <c r="A24" s="109" t="s">
        <v>98</v>
      </c>
      <c r="B24" s="109" t="s">
        <v>230</v>
      </c>
      <c r="C24" s="110" t="s">
        <v>231</v>
      </c>
      <c r="D24" s="111" t="s">
        <v>144</v>
      </c>
      <c r="E24" s="109">
        <v>25.4</v>
      </c>
      <c r="F24" s="117">
        <v>13.76</v>
      </c>
      <c r="G24" s="112">
        <v>0</v>
      </c>
    </row>
    <row r="25" spans="1:7" ht="34.200000000000003" x14ac:dyDescent="0.25">
      <c r="A25" s="109" t="s">
        <v>98</v>
      </c>
      <c r="B25" s="109" t="s">
        <v>232</v>
      </c>
      <c r="C25" s="110" t="s">
        <v>233</v>
      </c>
      <c r="D25" s="111" t="s">
        <v>144</v>
      </c>
      <c r="E25" s="109">
        <v>34.6</v>
      </c>
      <c r="F25" s="117">
        <v>11.14</v>
      </c>
      <c r="G25" s="112">
        <v>0</v>
      </c>
    </row>
    <row r="26" spans="1:7" ht="34.200000000000003" x14ac:dyDescent="0.25">
      <c r="A26" s="109" t="s">
        <v>98</v>
      </c>
      <c r="B26" s="109" t="s">
        <v>234</v>
      </c>
      <c r="C26" s="110" t="s">
        <v>235</v>
      </c>
      <c r="D26" s="111" t="s">
        <v>108</v>
      </c>
      <c r="E26" s="109">
        <v>19.8</v>
      </c>
      <c r="F26" s="117">
        <v>60.51</v>
      </c>
      <c r="G26" s="112">
        <v>0</v>
      </c>
    </row>
    <row r="27" spans="1:7" ht="22.8" x14ac:dyDescent="0.25">
      <c r="A27" s="109" t="s">
        <v>98</v>
      </c>
      <c r="B27" s="109" t="s">
        <v>236</v>
      </c>
      <c r="C27" s="110" t="s">
        <v>237</v>
      </c>
      <c r="D27" s="111" t="s">
        <v>105</v>
      </c>
      <c r="E27" s="109">
        <v>1</v>
      </c>
      <c r="F27" s="117">
        <v>1113.96</v>
      </c>
      <c r="G27" s="112">
        <v>0</v>
      </c>
    </row>
    <row r="29" spans="1:7" x14ac:dyDescent="0.25">
      <c r="A29" s="104" t="s">
        <v>66</v>
      </c>
      <c r="B29" s="105" t="s">
        <v>115</v>
      </c>
      <c r="C29" s="106" t="s">
        <v>238</v>
      </c>
      <c r="D29" s="104" t="s">
        <v>105</v>
      </c>
      <c r="E29" s="107"/>
      <c r="F29" s="116">
        <v>3237.21</v>
      </c>
      <c r="G29" s="107">
        <v>0</v>
      </c>
    </row>
    <row r="30" spans="1:7" ht="34.200000000000003" x14ac:dyDescent="0.25">
      <c r="A30" s="109" t="s">
        <v>98</v>
      </c>
      <c r="B30" s="109" t="s">
        <v>230</v>
      </c>
      <c r="C30" s="110" t="s">
        <v>231</v>
      </c>
      <c r="D30" s="111" t="s">
        <v>144</v>
      </c>
      <c r="E30" s="109">
        <v>25.4</v>
      </c>
      <c r="F30" s="117">
        <v>13.76</v>
      </c>
      <c r="G30" s="112">
        <v>0</v>
      </c>
    </row>
    <row r="31" spans="1:7" ht="34.200000000000003" x14ac:dyDescent="0.25">
      <c r="A31" s="109" t="s">
        <v>98</v>
      </c>
      <c r="B31" s="109" t="s">
        <v>239</v>
      </c>
      <c r="C31" s="110" t="s">
        <v>240</v>
      </c>
      <c r="D31" s="111" t="s">
        <v>144</v>
      </c>
      <c r="E31" s="109">
        <v>34.6</v>
      </c>
      <c r="F31" s="117">
        <v>12.42</v>
      </c>
      <c r="G31" s="112">
        <v>0</v>
      </c>
    </row>
    <row r="32" spans="1:7" ht="34.200000000000003" x14ac:dyDescent="0.25">
      <c r="A32" s="109" t="s">
        <v>98</v>
      </c>
      <c r="B32" s="109" t="s">
        <v>241</v>
      </c>
      <c r="C32" s="110" t="s">
        <v>242</v>
      </c>
      <c r="D32" s="111" t="s">
        <v>108</v>
      </c>
      <c r="E32" s="109">
        <v>19.8</v>
      </c>
      <c r="F32" s="117">
        <v>67.05</v>
      </c>
      <c r="G32" s="112">
        <v>0</v>
      </c>
    </row>
    <row r="33" spans="1:7" ht="34.200000000000003" x14ac:dyDescent="0.25">
      <c r="A33" s="109" t="s">
        <v>98</v>
      </c>
      <c r="B33" s="109" t="s">
        <v>243</v>
      </c>
      <c r="C33" s="110" t="s">
        <v>244</v>
      </c>
      <c r="D33" s="111" t="s">
        <v>105</v>
      </c>
      <c r="E33" s="109">
        <v>1</v>
      </c>
      <c r="F33" s="117">
        <v>1130.3900000000001</v>
      </c>
      <c r="G33" s="112">
        <v>0</v>
      </c>
    </row>
    <row r="34" spans="1:7" x14ac:dyDescent="0.25">
      <c r="A34" s="143"/>
      <c r="B34" s="143"/>
      <c r="C34" s="144"/>
      <c r="D34" s="143"/>
      <c r="E34" s="143"/>
      <c r="F34" s="141"/>
      <c r="G34" s="142"/>
    </row>
    <row r="35" spans="1:7" ht="36" x14ac:dyDescent="0.25">
      <c r="A35" s="104" t="s">
        <v>66</v>
      </c>
      <c r="B35" s="105" t="s">
        <v>187</v>
      </c>
      <c r="C35" s="106" t="s">
        <v>245</v>
      </c>
      <c r="D35" s="104" t="s">
        <v>104</v>
      </c>
      <c r="E35" s="107"/>
      <c r="F35" s="116">
        <v>771.09</v>
      </c>
      <c r="G35" s="107">
        <v>0</v>
      </c>
    </row>
    <row r="36" spans="1:7" ht="34.200000000000003" x14ac:dyDescent="0.25">
      <c r="A36" s="109" t="s">
        <v>98</v>
      </c>
      <c r="B36" s="109" t="s">
        <v>246</v>
      </c>
      <c r="C36" s="110" t="s">
        <v>247</v>
      </c>
      <c r="D36" s="111" t="s">
        <v>104</v>
      </c>
      <c r="E36" s="109">
        <v>1</v>
      </c>
      <c r="F36" s="117">
        <v>184.3</v>
      </c>
      <c r="G36" s="112">
        <v>0</v>
      </c>
    </row>
    <row r="37" spans="1:7" x14ac:dyDescent="0.25">
      <c r="A37" s="109" t="s">
        <v>98</v>
      </c>
      <c r="B37" s="109" t="s">
        <v>248</v>
      </c>
      <c r="C37" s="110" t="s">
        <v>117</v>
      </c>
      <c r="D37" s="111" t="s">
        <v>109</v>
      </c>
      <c r="E37" s="109">
        <v>0.32800000000000001</v>
      </c>
      <c r="F37" s="117">
        <v>19.940000000000001</v>
      </c>
      <c r="G37" s="112">
        <v>0</v>
      </c>
    </row>
    <row r="38" spans="1:7" ht="22.8" x14ac:dyDescent="0.25">
      <c r="A38" s="109" t="s">
        <v>98</v>
      </c>
      <c r="B38" s="109" t="s">
        <v>249</v>
      </c>
      <c r="C38" s="110" t="s">
        <v>250</v>
      </c>
      <c r="D38" s="111" t="s">
        <v>109</v>
      </c>
      <c r="E38" s="109">
        <v>1.4219999999999999</v>
      </c>
      <c r="F38" s="117">
        <v>21.49</v>
      </c>
      <c r="G38" s="112">
        <v>0</v>
      </c>
    </row>
    <row r="39" spans="1:7" ht="22.8" x14ac:dyDescent="0.25">
      <c r="A39" s="109" t="s">
        <v>106</v>
      </c>
      <c r="B39" s="109" t="s">
        <v>251</v>
      </c>
      <c r="C39" s="110" t="s">
        <v>252</v>
      </c>
      <c r="D39" s="111" t="s">
        <v>253</v>
      </c>
      <c r="E39" s="109">
        <v>51.3</v>
      </c>
      <c r="F39" s="117">
        <v>8.4499999999999993</v>
      </c>
      <c r="G39" s="112">
        <v>0</v>
      </c>
    </row>
    <row r="40" spans="1:7" x14ac:dyDescent="0.25">
      <c r="A40" s="109" t="s">
        <v>106</v>
      </c>
      <c r="B40" s="109" t="s">
        <v>254</v>
      </c>
      <c r="C40" s="110" t="s">
        <v>255</v>
      </c>
      <c r="D40" s="111" t="s">
        <v>253</v>
      </c>
      <c r="E40" s="109">
        <v>0.23400000000000001</v>
      </c>
      <c r="F40" s="117">
        <v>51.84</v>
      </c>
      <c r="G40" s="112">
        <v>0</v>
      </c>
    </row>
    <row r="41" spans="1:7" ht="22.8" x14ac:dyDescent="0.25">
      <c r="A41" s="109" t="s">
        <v>106</v>
      </c>
      <c r="B41" s="109" t="s">
        <v>256</v>
      </c>
      <c r="C41" s="110" t="s">
        <v>257</v>
      </c>
      <c r="D41" s="111" t="s">
        <v>253</v>
      </c>
      <c r="E41" s="109">
        <v>12.98</v>
      </c>
      <c r="F41" s="117">
        <v>8.02</v>
      </c>
      <c r="G41" s="112">
        <v>0</v>
      </c>
    </row>
    <row r="42" spans="1:7" x14ac:dyDescent="0.25">
      <c r="A42" s="143"/>
      <c r="B42" s="143"/>
      <c r="C42" s="144"/>
      <c r="D42" s="143"/>
      <c r="E42" s="143"/>
      <c r="F42" s="141"/>
      <c r="G42" s="142"/>
    </row>
    <row r="43" spans="1:7" ht="36" x14ac:dyDescent="0.25">
      <c r="A43" s="104" t="s">
        <v>66</v>
      </c>
      <c r="B43" s="105" t="s">
        <v>189</v>
      </c>
      <c r="C43" s="106" t="s">
        <v>258</v>
      </c>
      <c r="D43" s="104" t="s">
        <v>104</v>
      </c>
      <c r="E43" s="107"/>
      <c r="F43" s="116">
        <v>684.39</v>
      </c>
      <c r="G43" s="107">
        <v>0</v>
      </c>
    </row>
    <row r="44" spans="1:7" ht="34.200000000000003" x14ac:dyDescent="0.25">
      <c r="A44" s="109" t="s">
        <v>98</v>
      </c>
      <c r="B44" s="109" t="s">
        <v>246</v>
      </c>
      <c r="C44" s="110" t="s">
        <v>247</v>
      </c>
      <c r="D44" s="111" t="s">
        <v>104</v>
      </c>
      <c r="E44" s="109">
        <v>1</v>
      </c>
      <c r="F44" s="117">
        <v>184.3</v>
      </c>
      <c r="G44" s="112">
        <v>0</v>
      </c>
    </row>
    <row r="45" spans="1:7" x14ac:dyDescent="0.25">
      <c r="A45" s="109" t="s">
        <v>98</v>
      </c>
      <c r="B45" s="109" t="s">
        <v>248</v>
      </c>
      <c r="C45" s="110" t="s">
        <v>117</v>
      </c>
      <c r="D45" s="111" t="s">
        <v>109</v>
      </c>
      <c r="E45" s="109">
        <v>0.32800000000000001</v>
      </c>
      <c r="F45" s="117">
        <v>19.940000000000001</v>
      </c>
      <c r="G45" s="112">
        <v>0</v>
      </c>
    </row>
    <row r="46" spans="1:7" ht="22.8" x14ac:dyDescent="0.25">
      <c r="A46" s="109" t="s">
        <v>98</v>
      </c>
      <c r="B46" s="109" t="s">
        <v>249</v>
      </c>
      <c r="C46" s="110" t="s">
        <v>250</v>
      </c>
      <c r="D46" s="111" t="s">
        <v>109</v>
      </c>
      <c r="E46" s="109">
        <v>1.4219999999999999</v>
      </c>
      <c r="F46" s="117">
        <v>21.49</v>
      </c>
      <c r="G46" s="112">
        <v>0</v>
      </c>
    </row>
    <row r="47" spans="1:7" ht="22.8" x14ac:dyDescent="0.25">
      <c r="A47" s="109" t="s">
        <v>106</v>
      </c>
      <c r="B47" s="109" t="s">
        <v>251</v>
      </c>
      <c r="C47" s="110" t="s">
        <v>252</v>
      </c>
      <c r="D47" s="111" t="s">
        <v>253</v>
      </c>
      <c r="E47" s="109">
        <v>41.04</v>
      </c>
      <c r="F47" s="117">
        <v>8.4499999999999993</v>
      </c>
      <c r="G47" s="112">
        <v>0</v>
      </c>
    </row>
    <row r="48" spans="1:7" x14ac:dyDescent="0.25">
      <c r="A48" s="109" t="s">
        <v>106</v>
      </c>
      <c r="B48" s="109" t="s">
        <v>254</v>
      </c>
      <c r="C48" s="110" t="s">
        <v>255</v>
      </c>
      <c r="D48" s="111" t="s">
        <v>253</v>
      </c>
      <c r="E48" s="109">
        <v>0.23400000000000001</v>
      </c>
      <c r="F48" s="117">
        <v>51.84</v>
      </c>
      <c r="G48" s="112">
        <v>0</v>
      </c>
    </row>
    <row r="49" spans="1:7" ht="22.8" x14ac:dyDescent="0.25">
      <c r="A49" s="109" t="s">
        <v>106</v>
      </c>
      <c r="B49" s="109" t="s">
        <v>256</v>
      </c>
      <c r="C49" s="110" t="s">
        <v>257</v>
      </c>
      <c r="D49" s="111" t="s">
        <v>253</v>
      </c>
      <c r="E49" s="109">
        <v>12.98</v>
      </c>
      <c r="F49" s="117">
        <v>8.02</v>
      </c>
      <c r="G49" s="112">
        <v>0</v>
      </c>
    </row>
    <row r="50" spans="1:7" x14ac:dyDescent="0.25">
      <c r="A50" s="109"/>
      <c r="B50" s="109"/>
      <c r="C50" s="110"/>
      <c r="D50" s="111"/>
      <c r="E50" s="109"/>
      <c r="F50" s="117"/>
      <c r="G50" s="112"/>
    </row>
    <row r="51" spans="1:7" x14ac:dyDescent="0.25">
      <c r="A51" s="143"/>
      <c r="B51" s="143"/>
      <c r="C51" s="144"/>
      <c r="D51" s="143"/>
      <c r="E51" s="143"/>
      <c r="F51" s="141"/>
      <c r="G51" s="142"/>
    </row>
    <row r="52" spans="1:7" ht="36" x14ac:dyDescent="0.25">
      <c r="A52" s="104" t="s">
        <v>66</v>
      </c>
      <c r="B52" s="105" t="s">
        <v>190</v>
      </c>
      <c r="C52" s="106" t="s">
        <v>259</v>
      </c>
      <c r="D52" s="104" t="s">
        <v>104</v>
      </c>
      <c r="E52" s="107"/>
      <c r="F52" s="116">
        <v>9815.33</v>
      </c>
      <c r="G52" s="107">
        <v>0</v>
      </c>
    </row>
    <row r="53" spans="1:7" ht="45.6" x14ac:dyDescent="0.25">
      <c r="A53" s="109" t="s">
        <v>98</v>
      </c>
      <c r="B53" s="109" t="s">
        <v>260</v>
      </c>
      <c r="C53" s="110" t="s">
        <v>261</v>
      </c>
      <c r="D53" s="111" t="s">
        <v>144</v>
      </c>
      <c r="E53" s="109">
        <v>636.12</v>
      </c>
      <c r="F53" s="117">
        <v>15.43</v>
      </c>
      <c r="G53" s="112">
        <v>0</v>
      </c>
    </row>
    <row r="54" spans="1:7" x14ac:dyDescent="0.25">
      <c r="A54" s="143"/>
      <c r="B54" s="143"/>
      <c r="C54" s="144"/>
      <c r="D54" s="143"/>
      <c r="E54" s="143"/>
      <c r="F54" s="141"/>
      <c r="G54" s="142"/>
    </row>
    <row r="55" spans="1:7" ht="36" x14ac:dyDescent="0.25">
      <c r="A55" s="104" t="s">
        <v>66</v>
      </c>
      <c r="B55" s="105" t="s">
        <v>262</v>
      </c>
      <c r="C55" s="106" t="s">
        <v>263</v>
      </c>
      <c r="D55" s="104" t="s">
        <v>104</v>
      </c>
      <c r="E55" s="107"/>
      <c r="F55" s="116">
        <v>2184.42</v>
      </c>
      <c r="G55" s="107">
        <v>0</v>
      </c>
    </row>
    <row r="56" spans="1:7" ht="45.6" x14ac:dyDescent="0.25">
      <c r="A56" s="109" t="s">
        <v>98</v>
      </c>
      <c r="B56" s="109" t="s">
        <v>260</v>
      </c>
      <c r="C56" s="110" t="s">
        <v>261</v>
      </c>
      <c r="D56" s="111" t="s">
        <v>144</v>
      </c>
      <c r="E56" s="109">
        <v>141.57</v>
      </c>
      <c r="F56" s="117">
        <v>15.43</v>
      </c>
      <c r="G56" s="112">
        <v>0</v>
      </c>
    </row>
    <row r="57" spans="1:7" x14ac:dyDescent="0.25">
      <c r="A57" s="143"/>
      <c r="B57" s="143"/>
      <c r="C57" s="144"/>
      <c r="D57" s="143"/>
      <c r="E57" s="143"/>
      <c r="F57" s="141"/>
      <c r="G57" s="142"/>
    </row>
    <row r="58" spans="1:7" ht="36" x14ac:dyDescent="0.25">
      <c r="A58" s="104" t="s">
        <v>66</v>
      </c>
      <c r="B58" s="105" t="s">
        <v>264</v>
      </c>
      <c r="C58" s="106" t="s">
        <v>265</v>
      </c>
      <c r="D58" s="104" t="s">
        <v>107</v>
      </c>
      <c r="E58" s="107"/>
      <c r="F58" s="116">
        <v>188.26999999999995</v>
      </c>
      <c r="G58" s="107">
        <v>0</v>
      </c>
    </row>
    <row r="59" spans="1:7" ht="22.8" x14ac:dyDescent="0.25">
      <c r="A59" s="109" t="s">
        <v>106</v>
      </c>
      <c r="B59" s="109" t="s">
        <v>266</v>
      </c>
      <c r="C59" s="110" t="s">
        <v>267</v>
      </c>
      <c r="D59" s="111" t="s">
        <v>268</v>
      </c>
      <c r="E59" s="109">
        <v>0.16</v>
      </c>
      <c r="F59" s="117">
        <v>42.15</v>
      </c>
      <c r="G59" s="112">
        <v>0</v>
      </c>
    </row>
    <row r="60" spans="1:7" x14ac:dyDescent="0.25">
      <c r="A60" s="109" t="s">
        <v>106</v>
      </c>
      <c r="B60" s="109" t="s">
        <v>269</v>
      </c>
      <c r="C60" s="110" t="s">
        <v>270</v>
      </c>
      <c r="D60" s="111" t="s">
        <v>253</v>
      </c>
      <c r="E60" s="109">
        <v>2.5999999999999999E-2</v>
      </c>
      <c r="F60" s="117">
        <v>16.350000000000001</v>
      </c>
      <c r="G60" s="112">
        <v>0</v>
      </c>
    </row>
    <row r="61" spans="1:7" ht="22.8" x14ac:dyDescent="0.25">
      <c r="A61" s="109" t="s">
        <v>106</v>
      </c>
      <c r="B61" s="109" t="s">
        <v>271</v>
      </c>
      <c r="C61" s="110" t="s">
        <v>272</v>
      </c>
      <c r="D61" s="111" t="s">
        <v>253</v>
      </c>
      <c r="E61" s="109">
        <v>4.7999999999999996E-3</v>
      </c>
      <c r="F61" s="117">
        <v>67.78</v>
      </c>
      <c r="G61" s="112">
        <v>0</v>
      </c>
    </row>
    <row r="62" spans="1:7" x14ac:dyDescent="0.25">
      <c r="A62" s="109" t="s">
        <v>106</v>
      </c>
      <c r="B62" s="109" t="s">
        <v>273</v>
      </c>
      <c r="C62" s="110" t="s">
        <v>274</v>
      </c>
      <c r="D62" s="111" t="s">
        <v>253</v>
      </c>
      <c r="E62" s="109">
        <v>0.18</v>
      </c>
      <c r="F62" s="117">
        <v>252.27</v>
      </c>
      <c r="G62" s="112">
        <v>0</v>
      </c>
    </row>
    <row r="63" spans="1:7" ht="22.8" x14ac:dyDescent="0.25">
      <c r="A63" s="109" t="s">
        <v>106</v>
      </c>
      <c r="B63" s="109" t="s">
        <v>275</v>
      </c>
      <c r="C63" s="110" t="s">
        <v>276</v>
      </c>
      <c r="D63" s="111" t="s">
        <v>277</v>
      </c>
      <c r="E63" s="109">
        <v>2.52</v>
      </c>
      <c r="F63" s="117">
        <v>41.87</v>
      </c>
      <c r="G63" s="112">
        <v>0</v>
      </c>
    </row>
    <row r="64" spans="1:7" x14ac:dyDescent="0.25">
      <c r="A64" s="109" t="s">
        <v>98</v>
      </c>
      <c r="B64" s="109" t="s">
        <v>248</v>
      </c>
      <c r="C64" s="110" t="s">
        <v>117</v>
      </c>
      <c r="D64" s="111" t="s">
        <v>109</v>
      </c>
      <c r="E64" s="109">
        <v>0.75</v>
      </c>
      <c r="F64" s="117">
        <v>19.940000000000001</v>
      </c>
      <c r="G64" s="112">
        <v>0</v>
      </c>
    </row>
    <row r="65" spans="1:7" x14ac:dyDescent="0.25">
      <c r="A65" s="109" t="s">
        <v>98</v>
      </c>
      <c r="B65" s="109" t="s">
        <v>278</v>
      </c>
      <c r="C65" s="110" t="s">
        <v>279</v>
      </c>
      <c r="D65" s="111" t="s">
        <v>109</v>
      </c>
      <c r="E65" s="109">
        <v>0.56000000000000005</v>
      </c>
      <c r="F65" s="117">
        <v>24.19</v>
      </c>
      <c r="G65" s="112">
        <v>0</v>
      </c>
    </row>
    <row r="66" spans="1:7" ht="22.8" x14ac:dyDescent="0.25">
      <c r="A66" s="109" t="s">
        <v>98</v>
      </c>
      <c r="B66" s="109" t="s">
        <v>280</v>
      </c>
      <c r="C66" s="110" t="s">
        <v>281</v>
      </c>
      <c r="D66" s="111" t="s">
        <v>113</v>
      </c>
      <c r="E66" s="109">
        <v>2.5999999999999999E-2</v>
      </c>
      <c r="F66" s="117">
        <v>23.27</v>
      </c>
      <c r="G66" s="112">
        <v>0</v>
      </c>
    </row>
    <row r="67" spans="1:7" ht="22.8" x14ac:dyDescent="0.25">
      <c r="A67" s="109" t="s">
        <v>98</v>
      </c>
      <c r="B67" s="109" t="s">
        <v>282</v>
      </c>
      <c r="C67" s="110" t="s">
        <v>283</v>
      </c>
      <c r="D67" s="111" t="s">
        <v>116</v>
      </c>
      <c r="E67" s="109">
        <v>3.5999999999999997E-2</v>
      </c>
      <c r="F67" s="117">
        <v>22.01</v>
      </c>
      <c r="G67" s="112">
        <v>0</v>
      </c>
    </row>
    <row r="68" spans="1:7" x14ac:dyDescent="0.25">
      <c r="A68" s="143"/>
      <c r="B68" s="143"/>
      <c r="C68" s="144"/>
      <c r="D68" s="143"/>
      <c r="E68" s="143"/>
      <c r="F68" s="141"/>
      <c r="G68" s="142"/>
    </row>
    <row r="69" spans="1:7" ht="60" x14ac:dyDescent="0.25">
      <c r="A69" s="104" t="s">
        <v>66</v>
      </c>
      <c r="B69" s="105" t="s">
        <v>284</v>
      </c>
      <c r="C69" s="106" t="s">
        <v>285</v>
      </c>
      <c r="D69" s="104" t="s">
        <v>104</v>
      </c>
      <c r="E69" s="107"/>
      <c r="F69" s="116">
        <v>1103.42</v>
      </c>
      <c r="G69" s="107">
        <v>0</v>
      </c>
    </row>
    <row r="70" spans="1:7" ht="22.8" x14ac:dyDescent="0.25">
      <c r="A70" s="109" t="s">
        <v>98</v>
      </c>
      <c r="B70" s="109" t="s">
        <v>286</v>
      </c>
      <c r="C70" s="110" t="s">
        <v>287</v>
      </c>
      <c r="D70" s="111" t="s">
        <v>104</v>
      </c>
      <c r="E70" s="109">
        <v>1</v>
      </c>
      <c r="F70" s="117">
        <v>331.02</v>
      </c>
      <c r="G70" s="112">
        <v>0</v>
      </c>
    </row>
    <row r="71" spans="1:7" ht="34.200000000000003" x14ac:dyDescent="0.25">
      <c r="A71" s="109" t="s">
        <v>98</v>
      </c>
      <c r="B71" s="109" t="s">
        <v>288</v>
      </c>
      <c r="C71" s="110" t="s">
        <v>289</v>
      </c>
      <c r="D71" s="111" t="s">
        <v>104</v>
      </c>
      <c r="E71" s="109">
        <v>1</v>
      </c>
      <c r="F71" s="117">
        <v>170</v>
      </c>
      <c r="G71" s="112">
        <v>0</v>
      </c>
    </row>
    <row r="72" spans="1:7" ht="34.200000000000003" x14ac:dyDescent="0.25">
      <c r="A72" s="109" t="s">
        <v>66</v>
      </c>
      <c r="B72" s="109" t="s">
        <v>290</v>
      </c>
      <c r="C72" s="110" t="s">
        <v>291</v>
      </c>
      <c r="D72" s="111" t="s">
        <v>104</v>
      </c>
      <c r="E72" s="109">
        <v>1</v>
      </c>
      <c r="F72" s="117">
        <v>515.4</v>
      </c>
      <c r="G72" s="112">
        <v>0</v>
      </c>
    </row>
    <row r="73" spans="1:7" ht="22.8" x14ac:dyDescent="0.25">
      <c r="A73" s="109" t="s">
        <v>98</v>
      </c>
      <c r="B73" s="109" t="s">
        <v>292</v>
      </c>
      <c r="C73" s="110" t="s">
        <v>293</v>
      </c>
      <c r="D73" s="111" t="s">
        <v>107</v>
      </c>
      <c r="E73" s="109">
        <v>10</v>
      </c>
      <c r="F73" s="117">
        <v>8.6999999999999993</v>
      </c>
      <c r="G73" s="112">
        <v>0</v>
      </c>
    </row>
    <row r="74" spans="1:7" x14ac:dyDescent="0.25">
      <c r="A74" s="143"/>
      <c r="B74" s="143"/>
      <c r="C74" s="144"/>
      <c r="D74" s="143"/>
      <c r="E74" s="143"/>
      <c r="F74" s="141"/>
      <c r="G74" s="142"/>
    </row>
    <row r="75" spans="1:7" ht="36" x14ac:dyDescent="0.25">
      <c r="A75" s="104" t="s">
        <v>66</v>
      </c>
      <c r="B75" s="105" t="s">
        <v>290</v>
      </c>
      <c r="C75" s="106" t="s">
        <v>291</v>
      </c>
      <c r="D75" s="104" t="s">
        <v>104</v>
      </c>
      <c r="E75" s="107"/>
      <c r="F75" s="116">
        <v>515.4</v>
      </c>
      <c r="G75" s="107">
        <v>0</v>
      </c>
    </row>
    <row r="76" spans="1:7" ht="22.8" x14ac:dyDescent="0.25">
      <c r="A76" s="109" t="s">
        <v>106</v>
      </c>
      <c r="B76" s="109" t="s">
        <v>294</v>
      </c>
      <c r="C76" s="110" t="s">
        <v>295</v>
      </c>
      <c r="D76" s="111" t="s">
        <v>191</v>
      </c>
      <c r="E76" s="109">
        <v>3</v>
      </c>
      <c r="F76" s="117">
        <v>32.869999999999997</v>
      </c>
      <c r="G76" s="112">
        <v>0</v>
      </c>
    </row>
    <row r="77" spans="1:7" ht="45.6" x14ac:dyDescent="0.25">
      <c r="A77" s="109" t="s">
        <v>106</v>
      </c>
      <c r="B77" s="109" t="s">
        <v>296</v>
      </c>
      <c r="C77" s="110" t="s">
        <v>297</v>
      </c>
      <c r="D77" s="111" t="s">
        <v>191</v>
      </c>
      <c r="E77" s="109">
        <v>1</v>
      </c>
      <c r="F77" s="117">
        <v>363.32</v>
      </c>
      <c r="G77" s="112">
        <v>0</v>
      </c>
    </row>
    <row r="78" spans="1:7" ht="22.8" x14ac:dyDescent="0.25">
      <c r="A78" s="109" t="s">
        <v>106</v>
      </c>
      <c r="B78" s="109" t="s">
        <v>298</v>
      </c>
      <c r="C78" s="110" t="s">
        <v>299</v>
      </c>
      <c r="D78" s="111" t="s">
        <v>191</v>
      </c>
      <c r="E78" s="109">
        <v>19.8</v>
      </c>
      <c r="F78" s="117">
        <v>0.09</v>
      </c>
      <c r="G78" s="112">
        <v>0</v>
      </c>
    </row>
    <row r="79" spans="1:7" x14ac:dyDescent="0.25">
      <c r="A79" s="109" t="s">
        <v>98</v>
      </c>
      <c r="B79" s="109" t="s">
        <v>300</v>
      </c>
      <c r="C79" s="110" t="s">
        <v>301</v>
      </c>
      <c r="D79" s="111" t="s">
        <v>109</v>
      </c>
      <c r="E79" s="109">
        <v>1.546</v>
      </c>
      <c r="F79" s="117">
        <v>23.47</v>
      </c>
      <c r="G79" s="112">
        <v>0</v>
      </c>
    </row>
    <row r="80" spans="1:7" x14ac:dyDescent="0.25">
      <c r="A80" s="109" t="s">
        <v>98</v>
      </c>
      <c r="B80" s="109" t="s">
        <v>248</v>
      </c>
      <c r="C80" s="110" t="s">
        <v>117</v>
      </c>
      <c r="D80" s="111" t="s">
        <v>109</v>
      </c>
      <c r="E80" s="109">
        <v>0.77300000000000002</v>
      </c>
      <c r="F80" s="117">
        <v>19.940000000000001</v>
      </c>
      <c r="G80" s="112">
        <v>0</v>
      </c>
    </row>
    <row r="81" spans="1:7" x14ac:dyDescent="0.25">
      <c r="A81" s="143"/>
      <c r="B81" s="143"/>
      <c r="C81" s="144"/>
      <c r="D81" s="143"/>
      <c r="E81" s="143"/>
      <c r="F81" s="141"/>
      <c r="G81" s="142"/>
    </row>
    <row r="82" spans="1:7" ht="60" x14ac:dyDescent="0.25">
      <c r="A82" s="104" t="s">
        <v>66</v>
      </c>
      <c r="B82" s="105" t="s">
        <v>302</v>
      </c>
      <c r="C82" s="106" t="s">
        <v>303</v>
      </c>
      <c r="D82" s="104" t="s">
        <v>104</v>
      </c>
      <c r="E82" s="107"/>
      <c r="F82" s="116">
        <v>1260.4199999999998</v>
      </c>
      <c r="G82" s="107">
        <v>0</v>
      </c>
    </row>
    <row r="83" spans="1:7" ht="22.8" x14ac:dyDescent="0.25">
      <c r="A83" s="109" t="s">
        <v>98</v>
      </c>
      <c r="B83" s="109" t="s">
        <v>286</v>
      </c>
      <c r="C83" s="110" t="s">
        <v>287</v>
      </c>
      <c r="D83" s="111" t="s">
        <v>104</v>
      </c>
      <c r="E83" s="109">
        <v>1</v>
      </c>
      <c r="F83" s="117">
        <v>331.02</v>
      </c>
      <c r="G83" s="112">
        <v>0</v>
      </c>
    </row>
    <row r="84" spans="1:7" ht="34.200000000000003" x14ac:dyDescent="0.25">
      <c r="A84" s="109" t="s">
        <v>98</v>
      </c>
      <c r="B84" s="109" t="s">
        <v>304</v>
      </c>
      <c r="C84" s="110" t="s">
        <v>305</v>
      </c>
      <c r="D84" s="111" t="s">
        <v>104</v>
      </c>
      <c r="E84" s="109">
        <v>1</v>
      </c>
      <c r="F84" s="117">
        <v>484.88</v>
      </c>
      <c r="G84" s="112">
        <v>0</v>
      </c>
    </row>
    <row r="85" spans="1:7" ht="34.200000000000003" x14ac:dyDescent="0.25">
      <c r="A85" s="109" t="s">
        <v>98</v>
      </c>
      <c r="B85" s="109" t="s">
        <v>288</v>
      </c>
      <c r="C85" s="110" t="s">
        <v>289</v>
      </c>
      <c r="D85" s="111" t="s">
        <v>104</v>
      </c>
      <c r="E85" s="109">
        <v>1</v>
      </c>
      <c r="F85" s="117">
        <v>170</v>
      </c>
      <c r="G85" s="112">
        <v>0</v>
      </c>
    </row>
    <row r="86" spans="1:7" ht="22.8" x14ac:dyDescent="0.25">
      <c r="A86" s="109" t="s">
        <v>98</v>
      </c>
      <c r="B86" s="109" t="s">
        <v>292</v>
      </c>
      <c r="C86" s="110" t="s">
        <v>293</v>
      </c>
      <c r="D86" s="111" t="s">
        <v>107</v>
      </c>
      <c r="E86" s="109">
        <v>10.199999999999999</v>
      </c>
      <c r="F86" s="117">
        <v>8.6999999999999993</v>
      </c>
      <c r="G86" s="112">
        <v>0</v>
      </c>
    </row>
    <row r="87" spans="1:7" ht="22.8" x14ac:dyDescent="0.25">
      <c r="A87" s="109" t="s">
        <v>106</v>
      </c>
      <c r="B87" s="109" t="s">
        <v>306</v>
      </c>
      <c r="C87" s="110" t="s">
        <v>307</v>
      </c>
      <c r="D87" s="111" t="s">
        <v>191</v>
      </c>
      <c r="E87" s="109">
        <v>1</v>
      </c>
      <c r="F87" s="117">
        <v>185.78</v>
      </c>
      <c r="G87" s="112">
        <v>0</v>
      </c>
    </row>
    <row r="88" spans="1:7" x14ac:dyDescent="0.25">
      <c r="A88" s="143"/>
      <c r="B88" s="143"/>
      <c r="C88" s="144"/>
      <c r="D88" s="143"/>
      <c r="E88" s="143"/>
      <c r="F88" s="141"/>
      <c r="G88" s="142"/>
    </row>
    <row r="89" spans="1:7" ht="48" x14ac:dyDescent="0.25">
      <c r="A89" s="104" t="s">
        <v>66</v>
      </c>
      <c r="B89" s="105" t="s">
        <v>308</v>
      </c>
      <c r="C89" s="106" t="s">
        <v>309</v>
      </c>
      <c r="D89" s="104" t="s">
        <v>104</v>
      </c>
      <c r="E89" s="107"/>
      <c r="F89" s="116">
        <v>641.44000000000005</v>
      </c>
      <c r="G89" s="107">
        <v>0</v>
      </c>
    </row>
    <row r="90" spans="1:7" ht="22.8" x14ac:dyDescent="0.25">
      <c r="A90" s="109" t="s">
        <v>99</v>
      </c>
      <c r="B90" s="109" t="s">
        <v>310</v>
      </c>
      <c r="C90" s="110" t="s">
        <v>311</v>
      </c>
      <c r="D90" s="111" t="s">
        <v>108</v>
      </c>
      <c r="E90" s="109">
        <v>1.6800000000000002</v>
      </c>
      <c r="F90" s="117">
        <v>381.81</v>
      </c>
      <c r="G90" s="112">
        <v>0</v>
      </c>
    </row>
    <row r="91" spans="1:7" x14ac:dyDescent="0.25">
      <c r="A91" s="143"/>
      <c r="B91" s="143"/>
      <c r="C91" s="144"/>
      <c r="D91" s="143"/>
      <c r="E91" s="143"/>
      <c r="F91" s="141"/>
      <c r="G91" s="142"/>
    </row>
    <row r="92" spans="1:7" ht="60" x14ac:dyDescent="0.25">
      <c r="A92" s="104" t="s">
        <v>66</v>
      </c>
      <c r="B92" s="105" t="s">
        <v>312</v>
      </c>
      <c r="C92" s="106" t="s">
        <v>313</v>
      </c>
      <c r="D92" s="104" t="s">
        <v>104</v>
      </c>
      <c r="E92" s="107"/>
      <c r="F92" s="116">
        <v>801.8</v>
      </c>
      <c r="G92" s="107">
        <v>0</v>
      </c>
    </row>
    <row r="93" spans="1:7" ht="22.8" x14ac:dyDescent="0.25">
      <c r="A93" s="109" t="s">
        <v>99</v>
      </c>
      <c r="B93" s="109" t="s">
        <v>310</v>
      </c>
      <c r="C93" s="110" t="s">
        <v>311</v>
      </c>
      <c r="D93" s="111" t="s">
        <v>108</v>
      </c>
      <c r="E93" s="109">
        <v>2.1</v>
      </c>
      <c r="F93" s="117">
        <v>381.81</v>
      </c>
      <c r="G93" s="112">
        <v>0</v>
      </c>
    </row>
    <row r="94" spans="1:7" x14ac:dyDescent="0.25">
      <c r="A94" s="143"/>
      <c r="B94" s="143"/>
      <c r="C94" s="144"/>
      <c r="D94" s="143"/>
      <c r="E94" s="143"/>
      <c r="F94" s="141"/>
      <c r="G94" s="142"/>
    </row>
    <row r="95" spans="1:7" ht="24" x14ac:dyDescent="0.25">
      <c r="A95" s="104" t="s">
        <v>66</v>
      </c>
      <c r="B95" s="105" t="s">
        <v>314</v>
      </c>
      <c r="C95" s="106" t="s">
        <v>315</v>
      </c>
      <c r="D95" s="104" t="s">
        <v>104</v>
      </c>
      <c r="E95" s="107"/>
      <c r="F95" s="116">
        <v>3093.89</v>
      </c>
      <c r="G95" s="107">
        <v>0</v>
      </c>
    </row>
    <row r="96" spans="1:7" ht="45.6" x14ac:dyDescent="0.25">
      <c r="A96" s="109" t="s">
        <v>106</v>
      </c>
      <c r="B96" s="109" t="s">
        <v>316</v>
      </c>
      <c r="C96" s="110" t="s">
        <v>317</v>
      </c>
      <c r="D96" s="111" t="s">
        <v>318</v>
      </c>
      <c r="E96" s="109">
        <v>2</v>
      </c>
      <c r="F96" s="117">
        <v>159.03</v>
      </c>
      <c r="G96" s="112">
        <v>0</v>
      </c>
    </row>
    <row r="97" spans="1:7" ht="22.8" x14ac:dyDescent="0.25">
      <c r="A97" s="109" t="s">
        <v>106</v>
      </c>
      <c r="B97" s="109" t="s">
        <v>319</v>
      </c>
      <c r="C97" s="110" t="s">
        <v>320</v>
      </c>
      <c r="D97" s="111" t="s">
        <v>321</v>
      </c>
      <c r="E97" s="109">
        <v>4.620000000000001</v>
      </c>
      <c r="F97" s="117">
        <v>562</v>
      </c>
      <c r="G97" s="112">
        <v>0</v>
      </c>
    </row>
    <row r="98" spans="1:7" x14ac:dyDescent="0.25">
      <c r="A98" s="109" t="s">
        <v>98</v>
      </c>
      <c r="B98" s="109" t="s">
        <v>248</v>
      </c>
      <c r="C98" s="110" t="s">
        <v>117</v>
      </c>
      <c r="D98" s="111" t="s">
        <v>109</v>
      </c>
      <c r="E98" s="109">
        <v>3.988</v>
      </c>
      <c r="F98" s="117">
        <v>19.940000000000001</v>
      </c>
      <c r="G98" s="112">
        <v>0</v>
      </c>
    </row>
    <row r="99" spans="1:7" x14ac:dyDescent="0.25">
      <c r="A99" s="109" t="s">
        <v>98</v>
      </c>
      <c r="B99" s="109" t="s">
        <v>322</v>
      </c>
      <c r="C99" s="110" t="s">
        <v>323</v>
      </c>
      <c r="D99" s="111" t="s">
        <v>109</v>
      </c>
      <c r="E99" s="109">
        <v>4.0999999999999996</v>
      </c>
      <c r="F99" s="117">
        <v>24.36</v>
      </c>
      <c r="G99" s="112">
        <v>0</v>
      </c>
    </row>
    <row r="100" spans="1:7" x14ac:dyDescent="0.25">
      <c r="A100" s="143"/>
      <c r="B100" s="143"/>
      <c r="C100" s="144"/>
      <c r="D100" s="143"/>
      <c r="E100" s="143"/>
      <c r="F100" s="141"/>
      <c r="G100" s="142"/>
    </row>
    <row r="101" spans="1:7" ht="36" x14ac:dyDescent="0.25">
      <c r="A101" s="104" t="s">
        <v>66</v>
      </c>
      <c r="B101" s="105" t="s">
        <v>324</v>
      </c>
      <c r="C101" s="106" t="s">
        <v>325</v>
      </c>
      <c r="D101" s="104" t="s">
        <v>104</v>
      </c>
      <c r="E101" s="107"/>
      <c r="F101" s="116">
        <v>591.57000000000005</v>
      </c>
      <c r="G101" s="107">
        <v>0</v>
      </c>
    </row>
    <row r="102" spans="1:7" ht="34.200000000000003" x14ac:dyDescent="0.25">
      <c r="A102" s="109" t="s">
        <v>98</v>
      </c>
      <c r="B102" s="109" t="s">
        <v>326</v>
      </c>
      <c r="C102" s="110" t="s">
        <v>327</v>
      </c>
      <c r="D102" s="111" t="s">
        <v>108</v>
      </c>
      <c r="E102" s="109">
        <v>1.26</v>
      </c>
      <c r="F102" s="117">
        <v>469.5</v>
      </c>
      <c r="G102" s="112">
        <v>0</v>
      </c>
    </row>
    <row r="103" spans="1:7" x14ac:dyDescent="0.25">
      <c r="A103" s="143"/>
      <c r="B103" s="143"/>
      <c r="C103" s="144"/>
      <c r="D103" s="143"/>
      <c r="E103" s="143"/>
      <c r="F103" s="141"/>
      <c r="G103" s="142"/>
    </row>
    <row r="104" spans="1:7" ht="36" x14ac:dyDescent="0.25">
      <c r="A104" s="104" t="s">
        <v>66</v>
      </c>
      <c r="B104" s="105" t="s">
        <v>328</v>
      </c>
      <c r="C104" s="106" t="s">
        <v>329</v>
      </c>
      <c r="D104" s="104" t="s">
        <v>104</v>
      </c>
      <c r="E104" s="107"/>
      <c r="F104" s="116">
        <v>1084.54</v>
      </c>
      <c r="G104" s="107">
        <v>0</v>
      </c>
    </row>
    <row r="105" spans="1:7" ht="34.200000000000003" x14ac:dyDescent="0.25">
      <c r="A105" s="109" t="s">
        <v>98</v>
      </c>
      <c r="B105" s="109" t="s">
        <v>326</v>
      </c>
      <c r="C105" s="110" t="s">
        <v>327</v>
      </c>
      <c r="D105" s="111" t="s">
        <v>108</v>
      </c>
      <c r="E105" s="109">
        <v>2.3100000000000005</v>
      </c>
      <c r="F105" s="117">
        <v>469.5</v>
      </c>
      <c r="G105" s="112">
        <v>0</v>
      </c>
    </row>
    <row r="106" spans="1:7" x14ac:dyDescent="0.25">
      <c r="A106" s="143"/>
      <c r="B106" s="143"/>
      <c r="C106" s="144"/>
      <c r="D106" s="143"/>
      <c r="E106" s="143"/>
      <c r="F106" s="141"/>
      <c r="G106" s="142"/>
    </row>
    <row r="107" spans="1:7" ht="36" x14ac:dyDescent="0.25">
      <c r="A107" s="104" t="s">
        <v>66</v>
      </c>
      <c r="B107" s="105" t="s">
        <v>330</v>
      </c>
      <c r="C107" s="106" t="s">
        <v>331</v>
      </c>
      <c r="D107" s="104" t="s">
        <v>104</v>
      </c>
      <c r="E107" s="107"/>
      <c r="F107" s="116">
        <v>1183.1400000000001</v>
      </c>
      <c r="G107" s="107">
        <v>0</v>
      </c>
    </row>
    <row r="108" spans="1:7" ht="34.200000000000003" x14ac:dyDescent="0.25">
      <c r="A108" s="109" t="s">
        <v>98</v>
      </c>
      <c r="B108" s="109" t="s">
        <v>326</v>
      </c>
      <c r="C108" s="110" t="s">
        <v>327</v>
      </c>
      <c r="D108" s="111" t="s">
        <v>108</v>
      </c>
      <c r="E108" s="109">
        <v>2.52</v>
      </c>
      <c r="F108" s="117">
        <v>469.5</v>
      </c>
      <c r="G108" s="112">
        <v>0</v>
      </c>
    </row>
    <row r="109" spans="1:7" x14ac:dyDescent="0.25">
      <c r="A109" s="143"/>
      <c r="B109" s="143"/>
      <c r="C109" s="144"/>
      <c r="D109" s="143"/>
      <c r="E109" s="143"/>
      <c r="F109" s="141"/>
      <c r="G109" s="142"/>
    </row>
    <row r="110" spans="1:7" x14ac:dyDescent="0.25">
      <c r="A110" s="104" t="s">
        <v>66</v>
      </c>
      <c r="B110" s="105" t="s">
        <v>332</v>
      </c>
      <c r="C110" s="106" t="s">
        <v>333</v>
      </c>
      <c r="D110" s="104" t="s">
        <v>104</v>
      </c>
      <c r="E110" s="107"/>
      <c r="F110" s="116">
        <v>1332.55</v>
      </c>
      <c r="G110" s="107">
        <v>0</v>
      </c>
    </row>
    <row r="111" spans="1:7" ht="34.200000000000003" x14ac:dyDescent="0.25">
      <c r="A111" s="109" t="s">
        <v>98</v>
      </c>
      <c r="B111" s="109" t="s">
        <v>334</v>
      </c>
      <c r="C111" s="110" t="s">
        <v>335</v>
      </c>
      <c r="D111" s="111" t="s">
        <v>108</v>
      </c>
      <c r="E111" s="109">
        <v>0.96</v>
      </c>
      <c r="F111" s="117">
        <v>469</v>
      </c>
      <c r="G111" s="112">
        <v>0</v>
      </c>
    </row>
    <row r="112" spans="1:7" ht="34.200000000000003" x14ac:dyDescent="0.25">
      <c r="A112" s="109" t="s">
        <v>98</v>
      </c>
      <c r="B112" s="109" t="s">
        <v>336</v>
      </c>
      <c r="C112" s="110" t="s">
        <v>337</v>
      </c>
      <c r="D112" s="111" t="s">
        <v>108</v>
      </c>
      <c r="E112" s="109">
        <v>1.92</v>
      </c>
      <c r="F112" s="117">
        <v>459.54</v>
      </c>
      <c r="G112" s="112">
        <v>0</v>
      </c>
    </row>
    <row r="113" spans="1:7" x14ac:dyDescent="0.25">
      <c r="A113" s="143"/>
      <c r="B113" s="143"/>
      <c r="C113" s="144"/>
      <c r="D113" s="143"/>
      <c r="E113" s="143"/>
      <c r="F113" s="141"/>
      <c r="G113" s="142"/>
    </row>
    <row r="114" spans="1:7" ht="48" x14ac:dyDescent="0.25">
      <c r="A114" s="104" t="s">
        <v>66</v>
      </c>
      <c r="B114" s="105" t="s">
        <v>338</v>
      </c>
      <c r="C114" s="106" t="s">
        <v>339</v>
      </c>
      <c r="D114" s="104" t="s">
        <v>108</v>
      </c>
      <c r="E114" s="107"/>
      <c r="F114" s="116">
        <v>244.73</v>
      </c>
      <c r="G114" s="107">
        <v>0</v>
      </c>
    </row>
    <row r="115" spans="1:7" ht="45.6" x14ac:dyDescent="0.25">
      <c r="A115" s="109" t="s">
        <v>98</v>
      </c>
      <c r="B115" s="109" t="s">
        <v>340</v>
      </c>
      <c r="C115" s="110" t="s">
        <v>341</v>
      </c>
      <c r="D115" s="111" t="s">
        <v>108</v>
      </c>
      <c r="E115" s="109">
        <v>1.05</v>
      </c>
      <c r="F115" s="117">
        <v>233.08</v>
      </c>
      <c r="G115" s="112">
        <v>0</v>
      </c>
    </row>
    <row r="116" spans="1:7" x14ac:dyDescent="0.25">
      <c r="A116" s="143"/>
      <c r="B116" s="143"/>
      <c r="C116" s="144"/>
      <c r="D116" s="143"/>
      <c r="E116" s="143"/>
      <c r="F116" s="141"/>
      <c r="G116" s="142"/>
    </row>
    <row r="117" spans="1:7" ht="24" x14ac:dyDescent="0.25">
      <c r="A117" s="104" t="s">
        <v>66</v>
      </c>
      <c r="B117" s="105" t="s">
        <v>342</v>
      </c>
      <c r="C117" s="106" t="s">
        <v>343</v>
      </c>
      <c r="D117" s="104" t="s">
        <v>104</v>
      </c>
      <c r="E117" s="107"/>
      <c r="F117" s="116">
        <v>52.97</v>
      </c>
      <c r="G117" s="107">
        <v>0</v>
      </c>
    </row>
    <row r="118" spans="1:7" x14ac:dyDescent="0.25">
      <c r="A118" s="109" t="s">
        <v>106</v>
      </c>
      <c r="B118" s="109" t="s">
        <v>171</v>
      </c>
      <c r="C118" s="110" t="s">
        <v>344</v>
      </c>
      <c r="D118" s="111" t="s">
        <v>191</v>
      </c>
      <c r="E118" s="109">
        <v>1</v>
      </c>
      <c r="F118" s="117">
        <v>36.06</v>
      </c>
      <c r="G118" s="112">
        <v>0</v>
      </c>
    </row>
    <row r="119" spans="1:7" x14ac:dyDescent="0.25">
      <c r="A119" s="109" t="s">
        <v>98</v>
      </c>
      <c r="B119" s="109" t="s">
        <v>345</v>
      </c>
      <c r="C119" s="110" t="s">
        <v>346</v>
      </c>
      <c r="D119" s="111" t="s">
        <v>109</v>
      </c>
      <c r="E119" s="109">
        <v>0.37</v>
      </c>
      <c r="F119" s="117">
        <v>20.72</v>
      </c>
      <c r="G119" s="112">
        <v>0</v>
      </c>
    </row>
    <row r="120" spans="1:7" x14ac:dyDescent="0.25">
      <c r="A120" s="109" t="s">
        <v>98</v>
      </c>
      <c r="B120" s="109" t="s">
        <v>347</v>
      </c>
      <c r="C120" s="110" t="s">
        <v>348</v>
      </c>
      <c r="D120" s="111" t="s">
        <v>109</v>
      </c>
      <c r="E120" s="109">
        <v>0.37</v>
      </c>
      <c r="F120" s="117">
        <v>25.01</v>
      </c>
      <c r="G120" s="112">
        <v>0</v>
      </c>
    </row>
    <row r="121" spans="1:7" x14ac:dyDescent="0.25">
      <c r="A121" s="143"/>
      <c r="B121" s="143"/>
      <c r="C121" s="144"/>
      <c r="D121" s="143"/>
      <c r="E121" s="143"/>
      <c r="F121" s="141"/>
      <c r="G121" s="142"/>
    </row>
    <row r="122" spans="1:7" ht="24" x14ac:dyDescent="0.25">
      <c r="A122" s="104" t="s">
        <v>66</v>
      </c>
      <c r="B122" s="105" t="s">
        <v>349</v>
      </c>
      <c r="C122" s="106" t="s">
        <v>350</v>
      </c>
      <c r="D122" s="104" t="s">
        <v>108</v>
      </c>
      <c r="E122" s="107"/>
      <c r="F122" s="116">
        <v>854.76</v>
      </c>
      <c r="G122" s="107">
        <v>0</v>
      </c>
    </row>
    <row r="123" spans="1:7" x14ac:dyDescent="0.25">
      <c r="A123" s="109" t="s">
        <v>106</v>
      </c>
      <c r="B123" s="109" t="s">
        <v>351</v>
      </c>
      <c r="C123" s="110" t="s">
        <v>352</v>
      </c>
      <c r="D123" s="111" t="s">
        <v>253</v>
      </c>
      <c r="E123" s="109">
        <v>0.52280000000000004</v>
      </c>
      <c r="F123" s="117">
        <v>38.25</v>
      </c>
      <c r="G123" s="112">
        <v>0</v>
      </c>
    </row>
    <row r="124" spans="1:7" ht="34.200000000000003" x14ac:dyDescent="0.25">
      <c r="A124" s="109" t="s">
        <v>106</v>
      </c>
      <c r="B124" s="109" t="s">
        <v>353</v>
      </c>
      <c r="C124" s="110" t="s">
        <v>354</v>
      </c>
      <c r="D124" s="111" t="s">
        <v>191</v>
      </c>
      <c r="E124" s="109">
        <v>6</v>
      </c>
      <c r="F124" s="117">
        <v>1.04</v>
      </c>
      <c r="G124" s="112">
        <v>0</v>
      </c>
    </row>
    <row r="125" spans="1:7" ht="34.200000000000003" x14ac:dyDescent="0.25">
      <c r="A125" s="109" t="s">
        <v>106</v>
      </c>
      <c r="B125" s="109" t="s">
        <v>355</v>
      </c>
      <c r="C125" s="110" t="s">
        <v>356</v>
      </c>
      <c r="D125" s="111" t="s">
        <v>321</v>
      </c>
      <c r="E125" s="109">
        <v>1.0049999999999999</v>
      </c>
      <c r="F125" s="117">
        <v>724.52</v>
      </c>
      <c r="G125" s="112">
        <v>0</v>
      </c>
    </row>
    <row r="126" spans="1:7" x14ac:dyDescent="0.25">
      <c r="A126" s="109" t="s">
        <v>106</v>
      </c>
      <c r="B126" s="109" t="s">
        <v>357</v>
      </c>
      <c r="C126" s="110" t="s">
        <v>358</v>
      </c>
      <c r="D126" s="111" t="s">
        <v>253</v>
      </c>
      <c r="E126" s="109">
        <v>2.1100000000000001E-2</v>
      </c>
      <c r="F126" s="117">
        <v>111.3</v>
      </c>
      <c r="G126" s="112">
        <v>0</v>
      </c>
    </row>
    <row r="127" spans="1:7" ht="22.8" x14ac:dyDescent="0.25">
      <c r="A127" s="109" t="s">
        <v>106</v>
      </c>
      <c r="B127" s="109" t="s">
        <v>359</v>
      </c>
      <c r="C127" s="110" t="s">
        <v>360</v>
      </c>
      <c r="D127" s="111" t="s">
        <v>191</v>
      </c>
      <c r="E127" s="109">
        <v>2</v>
      </c>
      <c r="F127" s="117">
        <v>20.27</v>
      </c>
      <c r="G127" s="112">
        <v>0</v>
      </c>
    </row>
    <row r="128" spans="1:7" x14ac:dyDescent="0.25">
      <c r="A128" s="109" t="s">
        <v>98</v>
      </c>
      <c r="B128" s="109" t="s">
        <v>361</v>
      </c>
      <c r="C128" s="110" t="s">
        <v>362</v>
      </c>
      <c r="D128" s="111" t="s">
        <v>109</v>
      </c>
      <c r="E128" s="109">
        <v>1.4944</v>
      </c>
      <c r="F128" s="117">
        <v>25.37</v>
      </c>
      <c r="G128" s="112">
        <v>0</v>
      </c>
    </row>
    <row r="129" spans="1:7" x14ac:dyDescent="0.25">
      <c r="A129" s="109" t="s">
        <v>98</v>
      </c>
      <c r="B129" s="109" t="s">
        <v>248</v>
      </c>
      <c r="C129" s="110" t="s">
        <v>117</v>
      </c>
      <c r="D129" s="111" t="s">
        <v>109</v>
      </c>
      <c r="E129" s="109">
        <v>0.98340000000000005</v>
      </c>
      <c r="F129" s="117">
        <v>19.940000000000001</v>
      </c>
      <c r="G129" s="112">
        <v>0</v>
      </c>
    </row>
    <row r="130" spans="1:7" x14ac:dyDescent="0.25">
      <c r="A130" s="143"/>
      <c r="B130" s="143"/>
      <c r="C130" s="144"/>
      <c r="D130" s="143"/>
      <c r="E130" s="143"/>
      <c r="F130" s="141"/>
      <c r="G130" s="142"/>
    </row>
    <row r="131" spans="1:7" ht="48" x14ac:dyDescent="0.25">
      <c r="A131" s="104" t="s">
        <v>66</v>
      </c>
      <c r="B131" s="105" t="s">
        <v>363</v>
      </c>
      <c r="C131" s="106" t="s">
        <v>364</v>
      </c>
      <c r="D131" s="104" t="s">
        <v>104</v>
      </c>
      <c r="E131" s="107"/>
      <c r="F131" s="116">
        <v>416.19</v>
      </c>
      <c r="G131" s="107">
        <v>0</v>
      </c>
    </row>
    <row r="132" spans="1:7" ht="22.8" x14ac:dyDescent="0.25">
      <c r="A132" s="109" t="s">
        <v>98</v>
      </c>
      <c r="B132" s="109" t="s">
        <v>365</v>
      </c>
      <c r="C132" s="110" t="s">
        <v>366</v>
      </c>
      <c r="D132" s="111" t="s">
        <v>104</v>
      </c>
      <c r="E132" s="109">
        <v>1</v>
      </c>
      <c r="F132" s="117">
        <v>11.16</v>
      </c>
      <c r="G132" s="112">
        <v>0</v>
      </c>
    </row>
    <row r="133" spans="1:7" ht="34.200000000000003" x14ac:dyDescent="0.25">
      <c r="A133" s="109" t="s">
        <v>98</v>
      </c>
      <c r="B133" s="109" t="s">
        <v>367</v>
      </c>
      <c r="C133" s="110" t="s">
        <v>368</v>
      </c>
      <c r="D133" s="111" t="s">
        <v>104</v>
      </c>
      <c r="E133" s="109">
        <v>1</v>
      </c>
      <c r="F133" s="117">
        <v>59.66</v>
      </c>
      <c r="G133" s="112">
        <v>0</v>
      </c>
    </row>
    <row r="134" spans="1:7" ht="34.200000000000003" x14ac:dyDescent="0.25">
      <c r="A134" s="109" t="s">
        <v>98</v>
      </c>
      <c r="B134" s="109" t="s">
        <v>369</v>
      </c>
      <c r="C134" s="110" t="s">
        <v>370</v>
      </c>
      <c r="D134" s="111" t="s">
        <v>104</v>
      </c>
      <c r="E134" s="109">
        <v>1</v>
      </c>
      <c r="F134" s="117">
        <v>306.41000000000003</v>
      </c>
      <c r="G134" s="112">
        <v>0</v>
      </c>
    </row>
    <row r="135" spans="1:7" x14ac:dyDescent="0.25">
      <c r="A135" s="109" t="s">
        <v>98</v>
      </c>
      <c r="B135" s="109" t="s">
        <v>361</v>
      </c>
      <c r="C135" s="110" t="s">
        <v>362</v>
      </c>
      <c r="D135" s="111" t="s">
        <v>109</v>
      </c>
      <c r="E135" s="109">
        <v>0.75</v>
      </c>
      <c r="F135" s="117">
        <v>25.37</v>
      </c>
      <c r="G135" s="112">
        <v>0</v>
      </c>
    </row>
    <row r="136" spans="1:7" x14ac:dyDescent="0.25">
      <c r="A136" s="109" t="s">
        <v>98</v>
      </c>
      <c r="B136" s="109" t="s">
        <v>248</v>
      </c>
      <c r="C136" s="110" t="s">
        <v>117</v>
      </c>
      <c r="D136" s="111" t="s">
        <v>109</v>
      </c>
      <c r="E136" s="109">
        <v>1</v>
      </c>
      <c r="F136" s="117">
        <v>19.940000000000001</v>
      </c>
      <c r="G136" s="112">
        <v>0</v>
      </c>
    </row>
    <row r="137" spans="1:7" x14ac:dyDescent="0.25">
      <c r="A137" s="143"/>
      <c r="B137" s="143"/>
      <c r="C137" s="144"/>
      <c r="D137" s="143"/>
      <c r="E137" s="143"/>
      <c r="F137" s="141"/>
      <c r="G137" s="142"/>
    </row>
    <row r="138" spans="1:7" ht="24" x14ac:dyDescent="0.25">
      <c r="A138" s="104" t="s">
        <v>66</v>
      </c>
      <c r="B138" s="105" t="s">
        <v>371</v>
      </c>
      <c r="C138" s="106" t="s">
        <v>372</v>
      </c>
      <c r="D138" s="104" t="s">
        <v>104</v>
      </c>
      <c r="E138" s="107"/>
      <c r="F138" s="116">
        <v>265.76</v>
      </c>
      <c r="G138" s="107">
        <v>0</v>
      </c>
    </row>
    <row r="139" spans="1:7" ht="22.8" x14ac:dyDescent="0.25">
      <c r="A139" s="109" t="s">
        <v>106</v>
      </c>
      <c r="B139" s="109" t="s">
        <v>373</v>
      </c>
      <c r="C139" s="110" t="s">
        <v>374</v>
      </c>
      <c r="D139" s="111" t="s">
        <v>277</v>
      </c>
      <c r="E139" s="109">
        <v>3.5200000000000005</v>
      </c>
      <c r="F139" s="117">
        <v>63.01</v>
      </c>
      <c r="G139" s="112">
        <v>0</v>
      </c>
    </row>
    <row r="140" spans="1:7" x14ac:dyDescent="0.25">
      <c r="A140" s="109" t="s">
        <v>106</v>
      </c>
      <c r="B140" s="109" t="s">
        <v>375</v>
      </c>
      <c r="C140" s="110" t="s">
        <v>376</v>
      </c>
      <c r="D140" s="111" t="s">
        <v>253</v>
      </c>
      <c r="E140" s="109">
        <v>2.5000000000000001E-3</v>
      </c>
      <c r="F140" s="117">
        <v>49.78</v>
      </c>
      <c r="G140" s="112">
        <v>0</v>
      </c>
    </row>
    <row r="141" spans="1:7" x14ac:dyDescent="0.25">
      <c r="A141" s="109" t="s">
        <v>98</v>
      </c>
      <c r="B141" s="109" t="s">
        <v>377</v>
      </c>
      <c r="C141" s="110" t="s">
        <v>378</v>
      </c>
      <c r="D141" s="111" t="s">
        <v>109</v>
      </c>
      <c r="E141" s="109">
        <v>0.97740000000000005</v>
      </c>
      <c r="F141" s="117">
        <v>24.53</v>
      </c>
      <c r="G141" s="112">
        <v>0</v>
      </c>
    </row>
    <row r="142" spans="1:7" x14ac:dyDescent="0.25">
      <c r="A142" s="109" t="s">
        <v>98</v>
      </c>
      <c r="B142" s="109" t="s">
        <v>248</v>
      </c>
      <c r="C142" s="110" t="s">
        <v>117</v>
      </c>
      <c r="D142" s="111" t="s">
        <v>109</v>
      </c>
      <c r="E142" s="109">
        <v>0.99739999999999995</v>
      </c>
      <c r="F142" s="117">
        <v>19.940000000000001</v>
      </c>
      <c r="G142" s="112">
        <v>0</v>
      </c>
    </row>
    <row r="143" spans="1:7" x14ac:dyDescent="0.25">
      <c r="A143" s="143"/>
      <c r="B143" s="143"/>
      <c r="C143" s="144"/>
      <c r="D143" s="143"/>
      <c r="E143" s="143"/>
      <c r="F143" s="141"/>
      <c r="G143" s="142"/>
    </row>
    <row r="144" spans="1:7" ht="36" x14ac:dyDescent="0.25">
      <c r="A144" s="104" t="s">
        <v>66</v>
      </c>
      <c r="B144" s="105" t="s">
        <v>379</v>
      </c>
      <c r="C144" s="106" t="s">
        <v>380</v>
      </c>
      <c r="D144" s="104" t="s">
        <v>104</v>
      </c>
      <c r="E144" s="107"/>
      <c r="F144" s="116">
        <v>7533.56</v>
      </c>
      <c r="G144" s="107">
        <v>0</v>
      </c>
    </row>
    <row r="145" spans="1:7" x14ac:dyDescent="0.25">
      <c r="A145" s="109" t="s">
        <v>106</v>
      </c>
      <c r="B145" s="109" t="s">
        <v>254</v>
      </c>
      <c r="C145" s="110" t="s">
        <v>255</v>
      </c>
      <c r="D145" s="111" t="s">
        <v>253</v>
      </c>
      <c r="E145" s="109">
        <v>2.0499999999999998</v>
      </c>
      <c r="F145" s="117">
        <v>51.84</v>
      </c>
      <c r="G145" s="112">
        <v>0</v>
      </c>
    </row>
    <row r="146" spans="1:7" ht="45.6" x14ac:dyDescent="0.25">
      <c r="A146" s="109" t="s">
        <v>98</v>
      </c>
      <c r="B146" s="109" t="s">
        <v>260</v>
      </c>
      <c r="C146" s="110" t="s">
        <v>261</v>
      </c>
      <c r="D146" s="111" t="s">
        <v>144</v>
      </c>
      <c r="E146" s="109">
        <v>448.39</v>
      </c>
      <c r="F146" s="117">
        <v>15.43</v>
      </c>
      <c r="G146" s="112">
        <v>0</v>
      </c>
    </row>
    <row r="147" spans="1:7" ht="22.8" x14ac:dyDescent="0.25">
      <c r="A147" s="109" t="s">
        <v>98</v>
      </c>
      <c r="B147" s="109" t="s">
        <v>249</v>
      </c>
      <c r="C147" s="110" t="s">
        <v>250</v>
      </c>
      <c r="D147" s="111" t="s">
        <v>109</v>
      </c>
      <c r="E147" s="109">
        <v>12.43</v>
      </c>
      <c r="F147" s="117">
        <v>21.49</v>
      </c>
      <c r="G147" s="112">
        <v>0</v>
      </c>
    </row>
    <row r="148" spans="1:7" x14ac:dyDescent="0.25">
      <c r="A148" s="109" t="s">
        <v>98</v>
      </c>
      <c r="B148" s="109" t="s">
        <v>248</v>
      </c>
      <c r="C148" s="110" t="s">
        <v>117</v>
      </c>
      <c r="D148" s="111" t="s">
        <v>109</v>
      </c>
      <c r="E148" s="109">
        <v>2.87</v>
      </c>
      <c r="F148" s="117">
        <v>19.940000000000001</v>
      </c>
      <c r="G148" s="112">
        <v>0</v>
      </c>
    </row>
    <row r="149" spans="1:7" ht="34.200000000000003" x14ac:dyDescent="0.25">
      <c r="A149" s="109" t="s">
        <v>98</v>
      </c>
      <c r="B149" s="109" t="s">
        <v>246</v>
      </c>
      <c r="C149" s="110" t="s">
        <v>247</v>
      </c>
      <c r="D149" s="111" t="s">
        <v>104</v>
      </c>
      <c r="E149" s="109">
        <v>1</v>
      </c>
      <c r="F149" s="117">
        <v>184.3</v>
      </c>
      <c r="G149" s="112">
        <v>0</v>
      </c>
    </row>
    <row r="150" spans="1:7" x14ac:dyDescent="0.25">
      <c r="A150" s="143"/>
      <c r="B150" s="143"/>
      <c r="C150" s="144"/>
      <c r="D150" s="143"/>
      <c r="E150" s="143"/>
      <c r="F150" s="141"/>
      <c r="G150" s="142"/>
    </row>
    <row r="151" spans="1:7" x14ac:dyDescent="0.25">
      <c r="A151" s="143"/>
      <c r="B151" s="143"/>
      <c r="C151" s="144"/>
      <c r="D151" s="143"/>
      <c r="E151" s="143"/>
      <c r="F151" s="141"/>
      <c r="G151" s="142"/>
    </row>
    <row r="152" spans="1:7" x14ac:dyDescent="0.25">
      <c r="A152" s="143"/>
      <c r="B152" s="143"/>
      <c r="C152" s="144"/>
      <c r="D152" s="143"/>
      <c r="E152" s="143"/>
      <c r="F152" s="141"/>
      <c r="G152" s="142"/>
    </row>
    <row r="153" spans="1:7" x14ac:dyDescent="0.25">
      <c r="A153" s="143"/>
      <c r="B153" s="143"/>
      <c r="C153" s="144"/>
      <c r="D153" s="143"/>
      <c r="E153" s="143"/>
      <c r="F153" s="141"/>
      <c r="G153" s="142"/>
    </row>
    <row r="155" spans="1:7" ht="25.8" customHeight="1" x14ac:dyDescent="0.25">
      <c r="A155" s="164">
        <f>DADOS!C7</f>
        <v>45555</v>
      </c>
      <c r="B155" s="165"/>
      <c r="D155" s="166"/>
      <c r="E155" s="166"/>
      <c r="F155" s="166"/>
      <c r="G155" s="166"/>
    </row>
    <row r="156" spans="1:7" x14ac:dyDescent="0.25">
      <c r="A156" s="9" t="s">
        <v>42</v>
      </c>
      <c r="D156" s="3" t="s">
        <v>41</v>
      </c>
    </row>
    <row r="157" spans="1:7" x14ac:dyDescent="0.25">
      <c r="D157" s="2" t="s">
        <v>33</v>
      </c>
      <c r="E157" s="167" t="str">
        <f>DADOS!C17</f>
        <v>CLAUDIO EDUARDO BARBOSA CUNHA</v>
      </c>
      <c r="F157" s="167"/>
      <c r="G157" s="167"/>
    </row>
    <row r="158" spans="1:7" x14ac:dyDescent="0.25">
      <c r="D158" s="2" t="s">
        <v>34</v>
      </c>
      <c r="E158" s="167">
        <f>DADOS!C18</f>
        <v>2618350774</v>
      </c>
      <c r="F158" s="167"/>
      <c r="G158" s="167"/>
    </row>
  </sheetData>
  <mergeCells count="5">
    <mergeCell ref="A155:B155"/>
    <mergeCell ref="D155:G155"/>
    <mergeCell ref="E157:G157"/>
    <mergeCell ref="E158:G158"/>
    <mergeCell ref="A2:G2"/>
  </mergeCells>
  <pageMargins left="0.70866141732283472" right="0.70866141732283472" top="0.74803149606299213" bottom="0.74803149606299213" header="0.31496062992125984" footer="0.31496062992125984"/>
  <pageSetup paperSize="9" scale="68" orientation="portrait" r:id="rId1"/>
  <headerFooter>
    <oddHeader>&amp;C&amp;G</oddHeader>
    <oddFooter>&amp;R&amp;P/&amp;N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FCA6-7C00-4C19-93CA-5716B59C2708}">
  <dimension ref="A1:K55"/>
  <sheetViews>
    <sheetView showGridLines="0" view="pageBreakPreview" topLeftCell="A25" zoomScale="85" zoomScaleNormal="100" zoomScaleSheetLayoutView="85" workbookViewId="0">
      <selection activeCell="G32" sqref="G32"/>
    </sheetView>
  </sheetViews>
  <sheetFormatPr defaultRowHeight="13.2" x14ac:dyDescent="0.25"/>
  <cols>
    <col min="1" max="1" width="8.88671875" style="3"/>
    <col min="2" max="7" width="10.6640625" style="3" customWidth="1"/>
    <col min="8" max="8" width="12.88671875" style="3" customWidth="1"/>
    <col min="9" max="11" width="10.6640625" style="3" customWidth="1"/>
    <col min="12" max="16384" width="8.88671875" style="3"/>
  </cols>
  <sheetData>
    <row r="1" spans="1:11" x14ac:dyDescent="0.25">
      <c r="A1" s="55"/>
      <c r="B1" s="169" t="s">
        <v>46</v>
      </c>
      <c r="C1" s="170"/>
      <c r="D1" s="170"/>
      <c r="E1" s="170"/>
      <c r="F1" s="170"/>
      <c r="G1" s="170"/>
      <c r="H1" s="170"/>
      <c r="I1" s="170"/>
      <c r="J1" s="170"/>
      <c r="K1" s="170"/>
    </row>
    <row r="2" spans="1:11" x14ac:dyDescent="0.25">
      <c r="A2" s="55"/>
      <c r="B2" s="198" t="s">
        <v>47</v>
      </c>
      <c r="C2" s="198"/>
      <c r="D2" s="198"/>
      <c r="E2" s="198"/>
    </row>
    <row r="4" spans="1:11" x14ac:dyDescent="0.25">
      <c r="B4" s="199" t="s">
        <v>2</v>
      </c>
      <c r="C4" s="201"/>
      <c r="D4" s="199" t="s">
        <v>3</v>
      </c>
      <c r="E4" s="201"/>
      <c r="F4" s="199" t="s">
        <v>45</v>
      </c>
      <c r="G4" s="200"/>
      <c r="H4" s="200"/>
      <c r="I4" s="200"/>
      <c r="J4" s="200"/>
      <c r="K4" s="201"/>
    </row>
    <row r="5" spans="1:11" x14ac:dyDescent="0.25">
      <c r="B5" s="206" t="str">
        <f>DADOS!$C$5</f>
        <v>UBS-SB</v>
      </c>
      <c r="C5" s="207"/>
      <c r="D5" s="206" t="str">
        <f>DADOS!$C$6</f>
        <v>A</v>
      </c>
      <c r="E5" s="207"/>
      <c r="F5" s="206" t="str">
        <f>DADOS!$C$20</f>
        <v>SÃO DOMINGOS DO ARAGUAIA/PA</v>
      </c>
      <c r="G5" s="208"/>
      <c r="H5" s="208"/>
      <c r="I5" s="208"/>
      <c r="J5" s="208"/>
      <c r="K5" s="207"/>
    </row>
    <row r="7" spans="1:11" x14ac:dyDescent="0.25">
      <c r="B7" s="4" t="s">
        <v>4</v>
      </c>
      <c r="K7" s="55"/>
    </row>
    <row r="8" spans="1:11" x14ac:dyDescent="0.25">
      <c r="B8" s="212" t="str">
        <f>DADOS!$C$3</f>
        <v>CONSTRUÇÃO DE UBS - TIPO I PELO PROGRAMA NOVO PAC DO MINISTÉRIO DA SAÚDE</v>
      </c>
      <c r="C8" s="213"/>
      <c r="D8" s="213"/>
      <c r="E8" s="213"/>
      <c r="F8" s="213"/>
      <c r="G8" s="213"/>
      <c r="H8" s="213"/>
      <c r="I8" s="213"/>
      <c r="J8" s="213"/>
      <c r="K8" s="214"/>
    </row>
    <row r="9" spans="1:11" x14ac:dyDescent="0.25">
      <c r="B9" s="206"/>
      <c r="C9" s="208"/>
      <c r="D9" s="208"/>
      <c r="E9" s="208"/>
      <c r="F9" s="208"/>
      <c r="G9" s="208"/>
      <c r="H9" s="208"/>
      <c r="I9" s="208"/>
      <c r="J9" s="208"/>
      <c r="K9" s="207"/>
    </row>
    <row r="11" spans="1:11" x14ac:dyDescent="0.25">
      <c r="B11" s="210" t="s">
        <v>43</v>
      </c>
      <c r="C11" s="210"/>
      <c r="D11" s="210"/>
      <c r="E11" s="210"/>
      <c r="F11" s="210"/>
      <c r="G11" s="210"/>
      <c r="H11" s="210"/>
      <c r="I11" s="210"/>
      <c r="J11" s="211">
        <v>1</v>
      </c>
      <c r="K11" s="211"/>
    </row>
    <row r="12" spans="1:11" x14ac:dyDescent="0.25">
      <c r="B12" s="210" t="s">
        <v>44</v>
      </c>
      <c r="C12" s="210"/>
      <c r="D12" s="210"/>
      <c r="E12" s="210"/>
      <c r="F12" s="210"/>
      <c r="G12" s="210"/>
      <c r="H12" s="210"/>
      <c r="I12" s="210"/>
      <c r="J12" s="211">
        <v>0.05</v>
      </c>
      <c r="K12" s="211"/>
    </row>
    <row r="14" spans="1:11" ht="15.6" x14ac:dyDescent="0.3">
      <c r="B14" s="209" t="s">
        <v>10</v>
      </c>
      <c r="C14" s="209"/>
      <c r="D14" s="209"/>
      <c r="E14" s="209"/>
      <c r="F14" s="209"/>
      <c r="G14" s="209"/>
      <c r="H14" s="209"/>
      <c r="I14" s="209"/>
      <c r="J14" s="209"/>
      <c r="K14" s="209"/>
    </row>
    <row r="16" spans="1:11" x14ac:dyDescent="0.25">
      <c r="B16" s="199" t="s">
        <v>48</v>
      </c>
      <c r="C16" s="200"/>
      <c r="D16" s="200"/>
      <c r="E16" s="200"/>
      <c r="F16" s="200"/>
      <c r="G16" s="200"/>
      <c r="H16" s="200"/>
      <c r="I16" s="200"/>
      <c r="J16" s="200"/>
      <c r="K16" s="201"/>
    </row>
    <row r="17" spans="2:11" x14ac:dyDescent="0.25">
      <c r="B17" s="202" t="s">
        <v>103</v>
      </c>
      <c r="C17" s="203"/>
      <c r="D17" s="203"/>
      <c r="E17" s="203"/>
      <c r="F17" s="203"/>
      <c r="G17" s="203"/>
      <c r="H17" s="203"/>
      <c r="I17" s="203"/>
      <c r="J17" s="203"/>
      <c r="K17" s="204"/>
    </row>
    <row r="19" spans="2:11" ht="26.4" customHeight="1" x14ac:dyDescent="0.25">
      <c r="B19" s="205" t="s">
        <v>49</v>
      </c>
      <c r="C19" s="205"/>
      <c r="D19" s="205"/>
      <c r="E19" s="205"/>
      <c r="F19" s="205"/>
      <c r="G19" s="205"/>
      <c r="H19" s="205"/>
      <c r="I19" s="205"/>
      <c r="J19" s="10" t="s">
        <v>50</v>
      </c>
      <c r="K19" s="27" t="s">
        <v>51</v>
      </c>
    </row>
    <row r="20" spans="2:11" s="58" customFormat="1" ht="15" customHeight="1" x14ac:dyDescent="0.3">
      <c r="B20" s="194" t="s">
        <v>52</v>
      </c>
      <c r="C20" s="194"/>
      <c r="D20" s="194"/>
      <c r="E20" s="194"/>
      <c r="F20" s="194"/>
      <c r="G20" s="194"/>
      <c r="H20" s="194"/>
      <c r="I20" s="194"/>
      <c r="J20" s="57" t="s">
        <v>61</v>
      </c>
      <c r="K20" s="99">
        <v>0.04</v>
      </c>
    </row>
    <row r="21" spans="2:11" s="58" customFormat="1" ht="15" customHeight="1" x14ac:dyDescent="0.3">
      <c r="B21" s="194" t="s">
        <v>53</v>
      </c>
      <c r="C21" s="194"/>
      <c r="D21" s="194"/>
      <c r="E21" s="194"/>
      <c r="F21" s="194"/>
      <c r="G21" s="194"/>
      <c r="H21" s="194"/>
      <c r="I21" s="194"/>
      <c r="J21" s="57" t="s">
        <v>62</v>
      </c>
      <c r="K21" s="99">
        <v>0.01</v>
      </c>
    </row>
    <row r="22" spans="2:11" s="58" customFormat="1" ht="15" customHeight="1" x14ac:dyDescent="0.3">
      <c r="B22" s="194" t="s">
        <v>54</v>
      </c>
      <c r="C22" s="194"/>
      <c r="D22" s="194"/>
      <c r="E22" s="194"/>
      <c r="F22" s="194"/>
      <c r="G22" s="194"/>
      <c r="H22" s="194"/>
      <c r="I22" s="194"/>
      <c r="J22" s="57" t="s">
        <v>63</v>
      </c>
      <c r="K22" s="99">
        <v>0.01</v>
      </c>
    </row>
    <row r="23" spans="2:11" s="58" customFormat="1" ht="15" customHeight="1" x14ac:dyDescent="0.3">
      <c r="B23" s="194" t="s">
        <v>55</v>
      </c>
      <c r="C23" s="194"/>
      <c r="D23" s="194"/>
      <c r="E23" s="194"/>
      <c r="F23" s="194"/>
      <c r="G23" s="194"/>
      <c r="H23" s="194"/>
      <c r="I23" s="194"/>
      <c r="J23" s="57" t="s">
        <v>64</v>
      </c>
      <c r="K23" s="99">
        <v>7.0000000000000001E-3</v>
      </c>
    </row>
    <row r="24" spans="2:11" s="58" customFormat="1" ht="15" customHeight="1" x14ac:dyDescent="0.3">
      <c r="B24" s="194" t="s">
        <v>56</v>
      </c>
      <c r="C24" s="194"/>
      <c r="D24" s="194"/>
      <c r="E24" s="194"/>
      <c r="F24" s="194"/>
      <c r="G24" s="194"/>
      <c r="H24" s="194"/>
      <c r="I24" s="194"/>
      <c r="J24" s="57" t="s">
        <v>65</v>
      </c>
      <c r="K24" s="99">
        <v>6.9500000000000006E-2</v>
      </c>
    </row>
    <row r="25" spans="2:11" s="58" customFormat="1" ht="15" customHeight="1" x14ac:dyDescent="0.3">
      <c r="B25" s="194" t="s">
        <v>57</v>
      </c>
      <c r="C25" s="194"/>
      <c r="D25" s="194"/>
      <c r="E25" s="194"/>
      <c r="F25" s="194"/>
      <c r="G25" s="194"/>
      <c r="H25" s="194"/>
      <c r="I25" s="194"/>
      <c r="J25" s="57" t="s">
        <v>66</v>
      </c>
      <c r="K25" s="99">
        <v>3.6499999999999998E-2</v>
      </c>
    </row>
    <row r="26" spans="2:11" s="58" customFormat="1" ht="15" customHeight="1" x14ac:dyDescent="0.3">
      <c r="B26" s="194" t="s">
        <v>58</v>
      </c>
      <c r="C26" s="194"/>
      <c r="D26" s="194"/>
      <c r="E26" s="194"/>
      <c r="F26" s="194"/>
      <c r="G26" s="194"/>
      <c r="H26" s="194"/>
      <c r="I26" s="194"/>
      <c r="J26" s="57" t="s">
        <v>67</v>
      </c>
      <c r="K26" s="99">
        <v>0.05</v>
      </c>
    </row>
    <row r="27" spans="2:11" s="58" customFormat="1" ht="15" customHeight="1" x14ac:dyDescent="0.3">
      <c r="B27" s="194" t="s">
        <v>59</v>
      </c>
      <c r="C27" s="194"/>
      <c r="D27" s="194"/>
      <c r="E27" s="194"/>
      <c r="F27" s="194"/>
      <c r="G27" s="194"/>
      <c r="H27" s="194"/>
      <c r="I27" s="194"/>
      <c r="J27" s="57" t="s">
        <v>68</v>
      </c>
      <c r="K27" s="99">
        <v>4.4999999999999998E-2</v>
      </c>
    </row>
    <row r="28" spans="2:11" s="58" customFormat="1" ht="15" customHeight="1" x14ac:dyDescent="0.3">
      <c r="B28" s="194" t="s">
        <v>60</v>
      </c>
      <c r="C28" s="194"/>
      <c r="D28" s="194"/>
      <c r="E28" s="194"/>
      <c r="F28" s="194"/>
      <c r="G28" s="194"/>
      <c r="H28" s="194"/>
      <c r="I28" s="194"/>
      <c r="J28" s="57" t="s">
        <v>69</v>
      </c>
      <c r="K28" s="100">
        <v>0.24970000000000001</v>
      </c>
    </row>
    <row r="29" spans="2:11" x14ac:dyDescent="0.25">
      <c r="B29" s="195" t="s">
        <v>101</v>
      </c>
      <c r="C29" s="196"/>
      <c r="D29" s="196"/>
      <c r="E29" s="196"/>
      <c r="F29" s="196"/>
      <c r="G29" s="196"/>
      <c r="H29" s="196"/>
      <c r="I29" s="197"/>
      <c r="J29" s="102" t="s">
        <v>102</v>
      </c>
      <c r="K29" s="101">
        <v>0.3145</v>
      </c>
    </row>
    <row r="33" spans="2:11" x14ac:dyDescent="0.25">
      <c r="C33" s="190" t="s">
        <v>70</v>
      </c>
      <c r="D33" s="190"/>
      <c r="E33" s="190"/>
      <c r="F33" s="190"/>
      <c r="G33" s="190"/>
      <c r="H33" s="190"/>
      <c r="I33" s="190"/>
    </row>
    <row r="34" spans="2:11" ht="19.95" customHeight="1" x14ac:dyDescent="0.25">
      <c r="D34" s="191" t="s">
        <v>71</v>
      </c>
      <c r="E34" s="166" t="s">
        <v>72</v>
      </c>
      <c r="F34" s="166"/>
      <c r="G34" s="166"/>
      <c r="H34" s="166"/>
      <c r="I34" s="193">
        <v>-1</v>
      </c>
    </row>
    <row r="35" spans="2:11" ht="19.95" customHeight="1" x14ac:dyDescent="0.25">
      <c r="D35" s="191"/>
      <c r="E35" s="192" t="s">
        <v>73</v>
      </c>
      <c r="F35" s="192"/>
      <c r="G35" s="192"/>
      <c r="H35" s="192"/>
      <c r="I35" s="193"/>
    </row>
    <row r="37" spans="2:11" x14ac:dyDescent="0.25">
      <c r="B37" s="172" t="s">
        <v>74</v>
      </c>
      <c r="C37" s="173"/>
      <c r="D37" s="173"/>
      <c r="E37" s="173"/>
      <c r="F37" s="173"/>
      <c r="G37" s="173"/>
      <c r="H37" s="173"/>
      <c r="I37" s="173"/>
      <c r="J37" s="173"/>
      <c r="K37" s="174"/>
    </row>
    <row r="38" spans="2:11" x14ac:dyDescent="0.25">
      <c r="B38" s="175"/>
      <c r="C38" s="176"/>
      <c r="D38" s="176"/>
      <c r="E38" s="176"/>
      <c r="F38" s="176"/>
      <c r="G38" s="176"/>
      <c r="H38" s="176"/>
      <c r="I38" s="176"/>
      <c r="J38" s="176"/>
      <c r="K38" s="177"/>
    </row>
    <row r="40" spans="2:11" x14ac:dyDescent="0.25">
      <c r="B40" s="172" t="s">
        <v>75</v>
      </c>
      <c r="C40" s="173"/>
      <c r="D40" s="173"/>
      <c r="E40" s="173"/>
      <c r="F40" s="173"/>
      <c r="G40" s="173"/>
      <c r="H40" s="173"/>
      <c r="I40" s="173"/>
      <c r="J40" s="173"/>
      <c r="K40" s="174"/>
    </row>
    <row r="41" spans="2:11" x14ac:dyDescent="0.25">
      <c r="B41" s="175"/>
      <c r="C41" s="176"/>
      <c r="D41" s="176"/>
      <c r="E41" s="176"/>
      <c r="F41" s="176"/>
      <c r="G41" s="176"/>
      <c r="H41" s="176"/>
      <c r="I41" s="176"/>
      <c r="J41" s="176"/>
      <c r="K41" s="177"/>
    </row>
    <row r="43" spans="2:11" x14ac:dyDescent="0.25">
      <c r="B43" s="3" t="s">
        <v>76</v>
      </c>
    </row>
    <row r="44" spans="2:11" x14ac:dyDescent="0.25">
      <c r="B44" s="178"/>
      <c r="C44" s="179"/>
      <c r="D44" s="179"/>
      <c r="E44" s="179"/>
      <c r="F44" s="179"/>
      <c r="G44" s="179"/>
      <c r="H44" s="179"/>
      <c r="I44" s="179"/>
      <c r="J44" s="179"/>
      <c r="K44" s="180"/>
    </row>
    <row r="45" spans="2:11" x14ac:dyDescent="0.25">
      <c r="B45" s="181"/>
      <c r="C45" s="182"/>
      <c r="D45" s="182"/>
      <c r="E45" s="182"/>
      <c r="F45" s="182"/>
      <c r="G45" s="182"/>
      <c r="H45" s="182"/>
      <c r="I45" s="182"/>
      <c r="J45" s="182"/>
      <c r="K45" s="183"/>
    </row>
    <row r="46" spans="2:11" x14ac:dyDescent="0.25">
      <c r="B46" s="184"/>
      <c r="C46" s="185"/>
      <c r="D46" s="185"/>
      <c r="E46" s="185"/>
      <c r="F46" s="185"/>
      <c r="G46" s="185"/>
      <c r="H46" s="185"/>
      <c r="I46" s="185"/>
      <c r="J46" s="185"/>
      <c r="K46" s="186"/>
    </row>
    <row r="48" spans="2:11" x14ac:dyDescent="0.25">
      <c r="B48" s="187" t="str">
        <f>$F$5</f>
        <v>SÃO DOMINGOS DO ARAGUAIA/PA</v>
      </c>
      <c r="C48" s="187"/>
      <c r="D48" s="187"/>
      <c r="E48" s="187"/>
      <c r="H48" s="188">
        <f>DADOS!$C$7</f>
        <v>45555</v>
      </c>
      <c r="I48" s="188"/>
      <c r="J48" s="188"/>
      <c r="K48" s="188"/>
    </row>
    <row r="49" spans="2:8" x14ac:dyDescent="0.25">
      <c r="B49" s="2" t="s">
        <v>40</v>
      </c>
      <c r="H49" s="2" t="s">
        <v>42</v>
      </c>
    </row>
    <row r="51" spans="2:8" x14ac:dyDescent="0.25">
      <c r="B51" s="189"/>
      <c r="C51" s="189"/>
      <c r="D51" s="189"/>
      <c r="E51" s="189"/>
    </row>
    <row r="52" spans="2:8" x14ac:dyDescent="0.25">
      <c r="B52" s="3" t="s">
        <v>41</v>
      </c>
    </row>
    <row r="53" spans="2:8" x14ac:dyDescent="0.25">
      <c r="B53" s="2" t="s">
        <v>33</v>
      </c>
      <c r="C53" s="171" t="str">
        <f>DADOS!$C$17</f>
        <v>CLAUDIO EDUARDO BARBOSA CUNHA</v>
      </c>
      <c r="D53" s="171"/>
      <c r="E53" s="171"/>
    </row>
    <row r="54" spans="2:8" x14ac:dyDescent="0.25">
      <c r="B54" s="2" t="s">
        <v>34</v>
      </c>
      <c r="C54" s="171">
        <f>DADOS!$C$18</f>
        <v>2618350774</v>
      </c>
      <c r="D54" s="171"/>
      <c r="E54" s="171"/>
    </row>
    <row r="55" spans="2:8" x14ac:dyDescent="0.25">
      <c r="B55" s="2" t="s">
        <v>35</v>
      </c>
      <c r="C55" s="171" t="str">
        <f>DADOS!$C$19</f>
        <v>PA20241198691</v>
      </c>
      <c r="D55" s="171"/>
      <c r="E55" s="171"/>
    </row>
  </sheetData>
  <mergeCells count="41">
    <mergeCell ref="B2:E2"/>
    <mergeCell ref="B16:K16"/>
    <mergeCell ref="B17:K17"/>
    <mergeCell ref="B19:I19"/>
    <mergeCell ref="B4:C4"/>
    <mergeCell ref="D4:E4"/>
    <mergeCell ref="F4:K4"/>
    <mergeCell ref="B5:C5"/>
    <mergeCell ref="D5:E5"/>
    <mergeCell ref="F5:K5"/>
    <mergeCell ref="B14:K14"/>
    <mergeCell ref="B11:I11"/>
    <mergeCell ref="J11:K11"/>
    <mergeCell ref="B12:I12"/>
    <mergeCell ref="J12:K12"/>
    <mergeCell ref="B8:K9"/>
    <mergeCell ref="B26:I26"/>
    <mergeCell ref="B27:I27"/>
    <mergeCell ref="B28:I28"/>
    <mergeCell ref="B29:I29"/>
    <mergeCell ref="B20:I20"/>
    <mergeCell ref="B21:I21"/>
    <mergeCell ref="B22:I22"/>
    <mergeCell ref="B25:I25"/>
    <mergeCell ref="B23:I23"/>
    <mergeCell ref="B1:K1"/>
    <mergeCell ref="C53:E53"/>
    <mergeCell ref="C54:E54"/>
    <mergeCell ref="C55:E55"/>
    <mergeCell ref="B37:K38"/>
    <mergeCell ref="B40:K41"/>
    <mergeCell ref="B44:K46"/>
    <mergeCell ref="B48:E48"/>
    <mergeCell ref="H48:K48"/>
    <mergeCell ref="B51:E51"/>
    <mergeCell ref="C33:I33"/>
    <mergeCell ref="D34:D35"/>
    <mergeCell ref="E34:H34"/>
    <mergeCell ref="E35:H35"/>
    <mergeCell ref="I34:I35"/>
    <mergeCell ref="B24:I24"/>
  </mergeCells>
  <pageMargins left="0.70866141732283472" right="0.70866141732283472" top="0.74803149606299213" bottom="0.74803149606299213" header="0.31496062992125984" footer="0.31496062992125984"/>
  <pageSetup paperSize="9" scale="80"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7D75-D11A-4B33-8AD0-6A96D56A02C5}">
  <dimension ref="A1:L255"/>
  <sheetViews>
    <sheetView showGridLines="0" view="pageBreakPreview" zoomScale="85" zoomScaleNormal="100" zoomScaleSheetLayoutView="85" workbookViewId="0">
      <pane ySplit="12" topLeftCell="A13" activePane="bottomLeft" state="frozen"/>
      <selection pane="bottomLeft" activeCell="N24" sqref="N24"/>
    </sheetView>
  </sheetViews>
  <sheetFormatPr defaultRowHeight="13.8" x14ac:dyDescent="0.25"/>
  <cols>
    <col min="1" max="1" width="8.88671875" style="42"/>
    <col min="2" max="2" width="14.109375" style="1" customWidth="1"/>
    <col min="3" max="4" width="17.44140625" style="1" customWidth="1"/>
    <col min="5" max="5" width="73" style="1" customWidth="1"/>
    <col min="6" max="6" width="11.88671875" style="1" customWidth="1"/>
    <col min="7" max="8" width="16.33203125" style="1" customWidth="1"/>
    <col min="9" max="9" width="11.88671875" style="1" customWidth="1"/>
    <col min="10" max="10" width="16.33203125" style="1" customWidth="1"/>
    <col min="11" max="11" width="17.44140625" style="1" customWidth="1"/>
    <col min="12" max="12" width="8.88671875" style="1"/>
    <col min="13" max="13" width="12.44140625" style="1" bestFit="1" customWidth="1"/>
    <col min="14" max="16384" width="8.88671875" style="1"/>
  </cols>
  <sheetData>
    <row r="1" spans="1:12" ht="4.8" customHeight="1" x14ac:dyDescent="0.25"/>
    <row r="2" spans="1:12" x14ac:dyDescent="0.25">
      <c r="B2" s="226" t="s">
        <v>0</v>
      </c>
      <c r="C2" s="168"/>
      <c r="D2" s="168"/>
      <c r="E2" s="168"/>
      <c r="F2" s="168"/>
      <c r="G2" s="168"/>
      <c r="H2" s="168"/>
      <c r="I2" s="227"/>
      <c r="J2" s="215" t="s">
        <v>6</v>
      </c>
      <c r="K2" s="216"/>
    </row>
    <row r="3" spans="1:12" x14ac:dyDescent="0.25">
      <c r="B3" s="6" t="s">
        <v>1</v>
      </c>
      <c r="C3" s="7"/>
      <c r="H3" s="9"/>
      <c r="I3" s="11"/>
      <c r="J3" s="89" t="s">
        <v>7</v>
      </c>
      <c r="K3" s="90" t="s">
        <v>8</v>
      </c>
    </row>
    <row r="4" spans="1:12" ht="4.95" customHeight="1" x14ac:dyDescent="0.25">
      <c r="B4" s="7"/>
      <c r="C4" s="7"/>
      <c r="H4" s="28"/>
      <c r="I4" s="28"/>
      <c r="J4" s="91"/>
      <c r="K4" s="92"/>
    </row>
    <row r="5" spans="1:12" x14ac:dyDescent="0.25">
      <c r="A5" s="43"/>
      <c r="B5" s="8" t="s">
        <v>2</v>
      </c>
      <c r="C5" s="9" t="s">
        <v>3</v>
      </c>
      <c r="D5" s="13" t="s">
        <v>9</v>
      </c>
      <c r="E5" s="14" t="s">
        <v>4</v>
      </c>
      <c r="H5" s="29"/>
      <c r="I5" s="121"/>
      <c r="J5" s="120" t="str">
        <f>DADOS!$B$11</f>
        <v>SINAPI</v>
      </c>
      <c r="K5" s="119">
        <f>DADOS!$C$11</f>
        <v>45536</v>
      </c>
    </row>
    <row r="6" spans="1:12" x14ac:dyDescent="0.25">
      <c r="A6" s="43"/>
      <c r="B6" s="20" t="str">
        <f>DADOS!$C$5</f>
        <v>UBS-SB</v>
      </c>
      <c r="C6" s="21" t="str">
        <f>DADOS!$C$6</f>
        <v>A</v>
      </c>
      <c r="D6" s="22">
        <f>DADOS!$C$7</f>
        <v>45555</v>
      </c>
      <c r="E6" s="217" t="str">
        <f>DADOS!$C$3</f>
        <v>CONSTRUÇÃO DE UBS - TIPO I PELO PROGRAMA NOVO PAC DO MINISTÉRIO DA SAÚDE</v>
      </c>
      <c r="F6" s="187"/>
      <c r="G6" s="187"/>
      <c r="H6" s="187"/>
      <c r="I6" s="218"/>
      <c r="J6" s="156" t="str">
        <f>DADOS!$B$12</f>
        <v>SEDOP</v>
      </c>
      <c r="K6" s="157">
        <f>DADOS!$C$12</f>
        <v>45047</v>
      </c>
    </row>
    <row r="7" spans="1:12" ht="4.95" customHeight="1" x14ac:dyDescent="0.25">
      <c r="E7" s="15"/>
      <c r="H7" s="29"/>
      <c r="I7" s="29"/>
      <c r="J7" s="93"/>
      <c r="K7" s="96"/>
    </row>
    <row r="8" spans="1:12" x14ac:dyDescent="0.25">
      <c r="A8" s="43"/>
      <c r="B8" s="12" t="s">
        <v>10</v>
      </c>
      <c r="C8" s="9" t="s">
        <v>11</v>
      </c>
      <c r="D8" s="12" t="s">
        <v>12</v>
      </c>
      <c r="E8" s="14" t="s">
        <v>5</v>
      </c>
      <c r="H8" s="29"/>
      <c r="I8" s="121"/>
      <c r="J8" s="120" t="str">
        <f>DADOS!B13</f>
        <v>SEINFRA</v>
      </c>
      <c r="K8" s="94" t="str">
        <f>DADOS!$C$13</f>
        <v>028</v>
      </c>
    </row>
    <row r="9" spans="1:12" x14ac:dyDescent="0.25">
      <c r="A9" s="43"/>
      <c r="B9" s="79">
        <f>BDI!$K$29</f>
        <v>0.3145</v>
      </c>
      <c r="C9" s="80">
        <v>0</v>
      </c>
      <c r="D9" s="80">
        <v>0</v>
      </c>
      <c r="E9" s="217" t="str">
        <f>DADOS!$C$4</f>
        <v>VILA SÃO BENEDITO</v>
      </c>
      <c r="F9" s="187"/>
      <c r="G9" s="187"/>
      <c r="H9" s="187"/>
      <c r="I9" s="218"/>
      <c r="J9" s="122">
        <f>DADOS!$B$14</f>
        <v>0</v>
      </c>
      <c r="K9" s="95">
        <f>DADOS!$C$14</f>
        <v>0</v>
      </c>
    </row>
    <row r="10" spans="1:12" ht="7.2" customHeight="1" x14ac:dyDescent="0.25"/>
    <row r="11" spans="1:12" ht="26.4" customHeight="1" x14ac:dyDescent="0.3">
      <c r="A11" s="41" t="s">
        <v>32</v>
      </c>
      <c r="B11" s="30" t="s">
        <v>22</v>
      </c>
      <c r="C11" s="30" t="s">
        <v>23</v>
      </c>
      <c r="D11" s="30" t="s">
        <v>24</v>
      </c>
      <c r="E11" s="30" t="s">
        <v>25</v>
      </c>
      <c r="F11" s="30" t="s">
        <v>26</v>
      </c>
      <c r="G11" s="30" t="s">
        <v>27</v>
      </c>
      <c r="H11" s="30" t="s">
        <v>28</v>
      </c>
      <c r="I11" s="30" t="s">
        <v>29</v>
      </c>
      <c r="J11" s="30" t="s">
        <v>30</v>
      </c>
      <c r="K11" s="30" t="s">
        <v>31</v>
      </c>
      <c r="L11"/>
    </row>
    <row r="12" spans="1:12" ht="14.4" customHeight="1" x14ac:dyDescent="0.25">
      <c r="B12" s="223" t="str">
        <f>$E$6</f>
        <v>CONSTRUÇÃO DE UBS - TIPO I PELO PROGRAMA NOVO PAC DO MINISTÉRIO DA SAÚDE</v>
      </c>
      <c r="C12" s="224"/>
      <c r="D12" s="224"/>
      <c r="E12" s="224"/>
      <c r="F12" s="224"/>
      <c r="G12" s="224"/>
      <c r="H12" s="224"/>
      <c r="I12" s="224"/>
      <c r="J12" s="224"/>
      <c r="K12" s="123">
        <v>1788564.8599999999</v>
      </c>
    </row>
    <row r="13" spans="1:12" x14ac:dyDescent="0.25">
      <c r="A13" s="42" t="s">
        <v>178</v>
      </c>
      <c r="B13" s="36" t="s">
        <v>118</v>
      </c>
      <c r="C13" s="37" t="s">
        <v>98</v>
      </c>
      <c r="D13" s="38"/>
      <c r="E13" s="39" t="s">
        <v>119</v>
      </c>
      <c r="F13" s="38" t="s">
        <v>184</v>
      </c>
      <c r="G13" s="46">
        <v>0</v>
      </c>
      <c r="H13" s="40"/>
      <c r="I13" s="37" t="s">
        <v>10</v>
      </c>
      <c r="J13" s="46">
        <v>0</v>
      </c>
      <c r="K13" s="44">
        <v>321054.46000000002</v>
      </c>
    </row>
    <row r="14" spans="1:12" x14ac:dyDescent="0.25">
      <c r="A14" s="42" t="s">
        <v>179</v>
      </c>
      <c r="B14" s="36" t="s">
        <v>120</v>
      </c>
      <c r="C14" s="37" t="s">
        <v>98</v>
      </c>
      <c r="D14" s="38"/>
      <c r="E14" s="39" t="s">
        <v>381</v>
      </c>
      <c r="F14" s="38" t="s">
        <v>184</v>
      </c>
      <c r="G14" s="46">
        <v>0</v>
      </c>
      <c r="H14" s="40"/>
      <c r="I14" s="37" t="s">
        <v>10</v>
      </c>
      <c r="J14" s="46">
        <v>0</v>
      </c>
      <c r="K14" s="44">
        <v>68413.119999999995</v>
      </c>
    </row>
    <row r="15" spans="1:12" x14ac:dyDescent="0.25">
      <c r="A15" s="42" t="s">
        <v>382</v>
      </c>
      <c r="B15" s="36" t="s">
        <v>121</v>
      </c>
      <c r="C15" s="37" t="s">
        <v>99</v>
      </c>
      <c r="D15" s="38" t="s">
        <v>123</v>
      </c>
      <c r="E15" s="39" t="s">
        <v>124</v>
      </c>
      <c r="F15" s="38" t="s">
        <v>108</v>
      </c>
      <c r="G15" s="46">
        <v>6</v>
      </c>
      <c r="H15" s="40">
        <v>191.45</v>
      </c>
      <c r="I15" s="37" t="s">
        <v>10</v>
      </c>
      <c r="J15" s="46">
        <v>251.66</v>
      </c>
      <c r="K15" s="44">
        <v>1509.96</v>
      </c>
    </row>
    <row r="16" spans="1:12" x14ac:dyDescent="0.25">
      <c r="A16" s="42" t="s">
        <v>382</v>
      </c>
      <c r="B16" s="36" t="s">
        <v>122</v>
      </c>
      <c r="C16" s="37" t="s">
        <v>66</v>
      </c>
      <c r="D16" s="38" t="s">
        <v>110</v>
      </c>
      <c r="E16" s="39" t="s">
        <v>206</v>
      </c>
      <c r="F16" s="38" t="s">
        <v>104</v>
      </c>
      <c r="G16" s="46">
        <v>2</v>
      </c>
      <c r="H16" s="40">
        <v>25448.14</v>
      </c>
      <c r="I16" s="37" t="s">
        <v>10</v>
      </c>
      <c r="J16" s="46">
        <v>33451.58</v>
      </c>
      <c r="K16" s="44">
        <v>66903.16</v>
      </c>
    </row>
    <row r="17" spans="1:11" x14ac:dyDescent="0.25">
      <c r="A17" s="42" t="s">
        <v>179</v>
      </c>
      <c r="B17" s="36" t="s">
        <v>125</v>
      </c>
      <c r="C17" s="37" t="s">
        <v>98</v>
      </c>
      <c r="D17" s="38"/>
      <c r="E17" s="39" t="s">
        <v>126</v>
      </c>
      <c r="F17" s="38" t="s">
        <v>184</v>
      </c>
      <c r="G17" s="46">
        <v>0</v>
      </c>
      <c r="H17" s="40"/>
      <c r="I17" s="37" t="s">
        <v>10</v>
      </c>
      <c r="J17" s="46">
        <v>0</v>
      </c>
      <c r="K17" s="44">
        <v>48440.1</v>
      </c>
    </row>
    <row r="18" spans="1:11" x14ac:dyDescent="0.25">
      <c r="A18" s="42" t="s">
        <v>382</v>
      </c>
      <c r="B18" s="36" t="s">
        <v>127</v>
      </c>
      <c r="C18" s="37" t="s">
        <v>98</v>
      </c>
      <c r="D18" s="38" t="s">
        <v>131</v>
      </c>
      <c r="E18" s="39" t="s">
        <v>383</v>
      </c>
      <c r="F18" s="38" t="s">
        <v>108</v>
      </c>
      <c r="G18" s="46">
        <v>240</v>
      </c>
      <c r="H18" s="40">
        <v>87.29</v>
      </c>
      <c r="I18" s="37" t="s">
        <v>10</v>
      </c>
      <c r="J18" s="46">
        <v>114.74</v>
      </c>
      <c r="K18" s="44">
        <v>27537.599999999999</v>
      </c>
    </row>
    <row r="19" spans="1:11" x14ac:dyDescent="0.25">
      <c r="A19" s="42" t="s">
        <v>382</v>
      </c>
      <c r="B19" s="36" t="s">
        <v>130</v>
      </c>
      <c r="C19" s="37" t="s">
        <v>99</v>
      </c>
      <c r="D19" s="38" t="s">
        <v>384</v>
      </c>
      <c r="E19" s="39" t="s">
        <v>385</v>
      </c>
      <c r="F19" s="38" t="s">
        <v>108</v>
      </c>
      <c r="G19" s="46">
        <v>900</v>
      </c>
      <c r="H19" s="40">
        <v>4.9800000000000004</v>
      </c>
      <c r="I19" s="37" t="s">
        <v>10</v>
      </c>
      <c r="J19" s="46">
        <v>6.55</v>
      </c>
      <c r="K19" s="44">
        <v>5895</v>
      </c>
    </row>
    <row r="20" spans="1:11" x14ac:dyDescent="0.25">
      <c r="A20" s="42" t="s">
        <v>382</v>
      </c>
      <c r="B20" s="36" t="s">
        <v>386</v>
      </c>
      <c r="C20" s="37" t="s">
        <v>201</v>
      </c>
      <c r="D20" s="38" t="s">
        <v>387</v>
      </c>
      <c r="E20" s="39" t="s">
        <v>388</v>
      </c>
      <c r="F20" s="38" t="s">
        <v>104</v>
      </c>
      <c r="G20" s="46">
        <v>1</v>
      </c>
      <c r="H20" s="40">
        <v>1381.57</v>
      </c>
      <c r="I20" s="37" t="s">
        <v>10</v>
      </c>
      <c r="J20" s="46">
        <v>1816.07</v>
      </c>
      <c r="K20" s="44">
        <v>1816.07</v>
      </c>
    </row>
    <row r="21" spans="1:11" x14ac:dyDescent="0.25">
      <c r="A21" s="42" t="s">
        <v>382</v>
      </c>
      <c r="B21" s="36" t="s">
        <v>389</v>
      </c>
      <c r="C21" s="37" t="s">
        <v>201</v>
      </c>
      <c r="D21" s="38" t="s">
        <v>390</v>
      </c>
      <c r="E21" s="39" t="s">
        <v>391</v>
      </c>
      <c r="F21" s="38" t="s">
        <v>104</v>
      </c>
      <c r="G21" s="46">
        <v>1</v>
      </c>
      <c r="H21" s="40">
        <v>262.81</v>
      </c>
      <c r="I21" s="37" t="s">
        <v>10</v>
      </c>
      <c r="J21" s="46">
        <v>345.46</v>
      </c>
      <c r="K21" s="44">
        <v>345.46</v>
      </c>
    </row>
    <row r="22" spans="1:11" x14ac:dyDescent="0.25">
      <c r="A22" s="42" t="s">
        <v>382</v>
      </c>
      <c r="B22" s="36" t="s">
        <v>392</v>
      </c>
      <c r="C22" s="37" t="s">
        <v>201</v>
      </c>
      <c r="D22" s="38" t="s">
        <v>393</v>
      </c>
      <c r="E22" s="39" t="s">
        <v>394</v>
      </c>
      <c r="F22" s="38" t="s">
        <v>104</v>
      </c>
      <c r="G22" s="46">
        <v>1</v>
      </c>
      <c r="H22" s="40">
        <v>1676.69</v>
      </c>
      <c r="I22" s="37" t="s">
        <v>10</v>
      </c>
      <c r="J22" s="46">
        <v>2204.0100000000002</v>
      </c>
      <c r="K22" s="44">
        <v>2204.0100000000002</v>
      </c>
    </row>
    <row r="23" spans="1:11" x14ac:dyDescent="0.25">
      <c r="A23" s="42" t="s">
        <v>382</v>
      </c>
      <c r="B23" s="36" t="s">
        <v>395</v>
      </c>
      <c r="C23" s="37" t="s">
        <v>99</v>
      </c>
      <c r="D23" s="38" t="s">
        <v>128</v>
      </c>
      <c r="E23" s="39" t="s">
        <v>129</v>
      </c>
      <c r="F23" s="38" t="s">
        <v>108</v>
      </c>
      <c r="G23" s="46">
        <v>18</v>
      </c>
      <c r="H23" s="40">
        <v>449.77</v>
      </c>
      <c r="I23" s="37" t="s">
        <v>10</v>
      </c>
      <c r="J23" s="46">
        <v>591.22</v>
      </c>
      <c r="K23" s="44">
        <v>10641.96</v>
      </c>
    </row>
    <row r="24" spans="1:11" x14ac:dyDescent="0.25">
      <c r="A24" s="42" t="s">
        <v>179</v>
      </c>
      <c r="B24" s="36" t="s">
        <v>185</v>
      </c>
      <c r="C24" s="37" t="s">
        <v>98</v>
      </c>
      <c r="D24" s="38"/>
      <c r="E24" s="39" t="s">
        <v>188</v>
      </c>
      <c r="F24" s="38" t="s">
        <v>184</v>
      </c>
      <c r="G24" s="46">
        <v>0</v>
      </c>
      <c r="H24" s="40">
        <v>0</v>
      </c>
      <c r="I24" s="37" t="s">
        <v>10</v>
      </c>
      <c r="J24" s="46">
        <v>0</v>
      </c>
      <c r="K24" s="44">
        <v>129077.56</v>
      </c>
    </row>
    <row r="25" spans="1:11" x14ac:dyDescent="0.25">
      <c r="A25" s="42" t="s">
        <v>382</v>
      </c>
      <c r="B25" s="36" t="s">
        <v>186</v>
      </c>
      <c r="C25" s="37" t="s">
        <v>98</v>
      </c>
      <c r="D25" s="38" t="s">
        <v>396</v>
      </c>
      <c r="E25" s="39" t="s">
        <v>397</v>
      </c>
      <c r="F25" s="38" t="s">
        <v>398</v>
      </c>
      <c r="G25" s="46">
        <v>4</v>
      </c>
      <c r="H25" s="40">
        <v>17950.39</v>
      </c>
      <c r="I25" s="37" t="s">
        <v>10</v>
      </c>
      <c r="J25" s="46">
        <v>23595.79</v>
      </c>
      <c r="K25" s="44">
        <v>94383.16</v>
      </c>
    </row>
    <row r="26" spans="1:11" x14ac:dyDescent="0.25">
      <c r="A26" s="42" t="s">
        <v>382</v>
      </c>
      <c r="B26" s="36" t="s">
        <v>399</v>
      </c>
      <c r="C26" s="37" t="s">
        <v>98</v>
      </c>
      <c r="D26" s="38" t="s">
        <v>400</v>
      </c>
      <c r="E26" s="39" t="s">
        <v>401</v>
      </c>
      <c r="F26" s="38" t="s">
        <v>109</v>
      </c>
      <c r="G26" s="46">
        <v>32</v>
      </c>
      <c r="H26" s="40">
        <v>129.94999999999999</v>
      </c>
      <c r="I26" s="37" t="s">
        <v>10</v>
      </c>
      <c r="J26" s="46">
        <v>170.82</v>
      </c>
      <c r="K26" s="44">
        <v>5466.24</v>
      </c>
    </row>
    <row r="27" spans="1:11" x14ac:dyDescent="0.25">
      <c r="A27" s="42" t="s">
        <v>382</v>
      </c>
      <c r="B27" s="36" t="s">
        <v>402</v>
      </c>
      <c r="C27" s="37" t="s">
        <v>98</v>
      </c>
      <c r="D27" s="38" t="s">
        <v>403</v>
      </c>
      <c r="E27" s="39" t="s">
        <v>404</v>
      </c>
      <c r="F27" s="38" t="s">
        <v>398</v>
      </c>
      <c r="G27" s="46">
        <v>4</v>
      </c>
      <c r="H27" s="40">
        <v>5558.8</v>
      </c>
      <c r="I27" s="37" t="s">
        <v>10</v>
      </c>
      <c r="J27" s="46">
        <v>7307.04</v>
      </c>
      <c r="K27" s="44">
        <v>29228.16</v>
      </c>
    </row>
    <row r="28" spans="1:11" x14ac:dyDescent="0.25">
      <c r="A28" s="42" t="s">
        <v>179</v>
      </c>
      <c r="B28" s="36" t="s">
        <v>405</v>
      </c>
      <c r="C28" s="37" t="s">
        <v>98</v>
      </c>
      <c r="D28" s="38"/>
      <c r="E28" s="39" t="s">
        <v>406</v>
      </c>
      <c r="F28" s="38" t="s">
        <v>184</v>
      </c>
      <c r="G28" s="46">
        <v>0</v>
      </c>
      <c r="H28" s="40">
        <v>0</v>
      </c>
      <c r="I28" s="37" t="s">
        <v>10</v>
      </c>
      <c r="J28" s="46">
        <v>0</v>
      </c>
      <c r="K28" s="44">
        <v>75123.679999999993</v>
      </c>
    </row>
    <row r="29" spans="1:11" x14ac:dyDescent="0.25">
      <c r="A29" s="42" t="s">
        <v>382</v>
      </c>
      <c r="B29" s="36" t="s">
        <v>407</v>
      </c>
      <c r="C29" s="37" t="s">
        <v>99</v>
      </c>
      <c r="D29" s="38" t="s">
        <v>408</v>
      </c>
      <c r="E29" s="39" t="s">
        <v>409</v>
      </c>
      <c r="F29" s="38" t="s">
        <v>104</v>
      </c>
      <c r="G29" s="46">
        <v>2</v>
      </c>
      <c r="H29" s="40">
        <v>1575</v>
      </c>
      <c r="I29" s="37" t="s">
        <v>10</v>
      </c>
      <c r="J29" s="46">
        <v>2070.34</v>
      </c>
      <c r="K29" s="44">
        <v>4140.68</v>
      </c>
    </row>
    <row r="30" spans="1:11" ht="26.4" x14ac:dyDescent="0.25">
      <c r="A30" s="42" t="s">
        <v>382</v>
      </c>
      <c r="B30" s="36" t="s">
        <v>410</v>
      </c>
      <c r="C30" s="37" t="s">
        <v>137</v>
      </c>
      <c r="D30" s="38" t="s">
        <v>111</v>
      </c>
      <c r="E30" s="39" t="s">
        <v>411</v>
      </c>
      <c r="F30" s="38" t="s">
        <v>104</v>
      </c>
      <c r="G30" s="46">
        <v>1</v>
      </c>
      <c r="H30" s="40">
        <v>54000</v>
      </c>
      <c r="I30" s="37" t="s">
        <v>10</v>
      </c>
      <c r="J30" s="46">
        <v>70983</v>
      </c>
      <c r="K30" s="44">
        <v>70983</v>
      </c>
    </row>
    <row r="31" spans="1:11" x14ac:dyDescent="0.25">
      <c r="A31" s="42" t="s">
        <v>178</v>
      </c>
      <c r="B31" s="36" t="s">
        <v>132</v>
      </c>
      <c r="C31" s="37" t="s">
        <v>98</v>
      </c>
      <c r="D31" s="38"/>
      <c r="E31" s="39" t="s">
        <v>412</v>
      </c>
      <c r="F31" s="38" t="s">
        <v>184</v>
      </c>
      <c r="G31" s="46">
        <v>0</v>
      </c>
      <c r="H31" s="40">
        <v>0</v>
      </c>
      <c r="I31" s="37" t="s">
        <v>10</v>
      </c>
      <c r="J31" s="46">
        <v>0</v>
      </c>
      <c r="K31" s="44">
        <v>38574</v>
      </c>
    </row>
    <row r="32" spans="1:11" x14ac:dyDescent="0.25">
      <c r="A32" s="42" t="s">
        <v>179</v>
      </c>
      <c r="B32" s="36" t="s">
        <v>133</v>
      </c>
      <c r="C32" s="37" t="s">
        <v>98</v>
      </c>
      <c r="D32" s="38"/>
      <c r="E32" s="39" t="s">
        <v>413</v>
      </c>
      <c r="F32" s="38" t="s">
        <v>184</v>
      </c>
      <c r="G32" s="46">
        <v>0</v>
      </c>
      <c r="H32" s="40">
        <v>0</v>
      </c>
      <c r="I32" s="37" t="s">
        <v>10</v>
      </c>
      <c r="J32" s="46">
        <v>0</v>
      </c>
      <c r="K32" s="44">
        <v>38574</v>
      </c>
    </row>
    <row r="33" spans="1:11" x14ac:dyDescent="0.25">
      <c r="A33" s="42" t="s">
        <v>382</v>
      </c>
      <c r="B33" s="36" t="s">
        <v>134</v>
      </c>
      <c r="C33" s="37" t="s">
        <v>106</v>
      </c>
      <c r="D33" s="38" t="s">
        <v>414</v>
      </c>
      <c r="E33" s="39" t="s">
        <v>415</v>
      </c>
      <c r="F33" s="38" t="s">
        <v>416</v>
      </c>
      <c r="G33" s="46">
        <v>450</v>
      </c>
      <c r="H33" s="40">
        <v>52.3</v>
      </c>
      <c r="I33" s="37" t="s">
        <v>10</v>
      </c>
      <c r="J33" s="46">
        <v>68.75</v>
      </c>
      <c r="K33" s="44">
        <v>30937.5</v>
      </c>
    </row>
    <row r="34" spans="1:11" x14ac:dyDescent="0.25">
      <c r="A34" s="42" t="s">
        <v>382</v>
      </c>
      <c r="B34" s="36" t="s">
        <v>135</v>
      </c>
      <c r="C34" s="37" t="s">
        <v>98</v>
      </c>
      <c r="D34" s="38" t="s">
        <v>417</v>
      </c>
      <c r="E34" s="39" t="s">
        <v>418</v>
      </c>
      <c r="F34" s="38" t="s">
        <v>105</v>
      </c>
      <c r="G34" s="46">
        <v>450</v>
      </c>
      <c r="H34" s="40">
        <v>1.4</v>
      </c>
      <c r="I34" s="37" t="s">
        <v>10</v>
      </c>
      <c r="J34" s="46">
        <v>1.84</v>
      </c>
      <c r="K34" s="44">
        <v>828</v>
      </c>
    </row>
    <row r="35" spans="1:11" ht="39.6" x14ac:dyDescent="0.25">
      <c r="A35" s="42" t="s">
        <v>382</v>
      </c>
      <c r="B35" s="36" t="s">
        <v>136</v>
      </c>
      <c r="C35" s="37" t="s">
        <v>98</v>
      </c>
      <c r="D35" s="38" t="s">
        <v>419</v>
      </c>
      <c r="E35" s="39" t="s">
        <v>420</v>
      </c>
      <c r="F35" s="38" t="s">
        <v>105</v>
      </c>
      <c r="G35" s="46">
        <v>450</v>
      </c>
      <c r="H35" s="40">
        <v>11.51</v>
      </c>
      <c r="I35" s="37" t="s">
        <v>10</v>
      </c>
      <c r="J35" s="46">
        <v>15.13</v>
      </c>
      <c r="K35" s="44">
        <v>6808.5</v>
      </c>
    </row>
    <row r="36" spans="1:11" x14ac:dyDescent="0.25">
      <c r="A36" s="42" t="s">
        <v>178</v>
      </c>
      <c r="B36" s="36" t="s">
        <v>138</v>
      </c>
      <c r="C36" s="37" t="s">
        <v>98</v>
      </c>
      <c r="D36" s="38"/>
      <c r="E36" s="39" t="s">
        <v>421</v>
      </c>
      <c r="F36" s="38" t="s">
        <v>184</v>
      </c>
      <c r="G36" s="46">
        <v>0</v>
      </c>
      <c r="H36" s="40">
        <v>0</v>
      </c>
      <c r="I36" s="37" t="s">
        <v>10</v>
      </c>
      <c r="J36" s="46">
        <v>0</v>
      </c>
      <c r="K36" s="44">
        <v>243724.37</v>
      </c>
    </row>
    <row r="37" spans="1:11" x14ac:dyDescent="0.25">
      <c r="A37" s="42" t="s">
        <v>179</v>
      </c>
      <c r="B37" s="36" t="s">
        <v>139</v>
      </c>
      <c r="C37" s="37" t="s">
        <v>98</v>
      </c>
      <c r="D37" s="38"/>
      <c r="E37" s="39" t="s">
        <v>422</v>
      </c>
      <c r="F37" s="38" t="s">
        <v>184</v>
      </c>
      <c r="G37" s="46">
        <v>0</v>
      </c>
      <c r="H37" s="40">
        <v>0</v>
      </c>
      <c r="I37" s="37" t="s">
        <v>10</v>
      </c>
      <c r="J37" s="46">
        <v>0</v>
      </c>
      <c r="K37" s="44">
        <v>7000.2</v>
      </c>
    </row>
    <row r="38" spans="1:11" ht="26.4" x14ac:dyDescent="0.25">
      <c r="A38" s="42" t="s">
        <v>382</v>
      </c>
      <c r="B38" s="36" t="s">
        <v>140</v>
      </c>
      <c r="C38" s="37" t="s">
        <v>98</v>
      </c>
      <c r="D38" s="38" t="s">
        <v>423</v>
      </c>
      <c r="E38" s="39" t="s">
        <v>424</v>
      </c>
      <c r="F38" s="38" t="s">
        <v>107</v>
      </c>
      <c r="G38" s="46">
        <v>90</v>
      </c>
      <c r="H38" s="40">
        <v>59.17</v>
      </c>
      <c r="I38" s="37" t="s">
        <v>10</v>
      </c>
      <c r="J38" s="46">
        <v>77.78</v>
      </c>
      <c r="K38" s="44">
        <v>7000.2</v>
      </c>
    </row>
    <row r="39" spans="1:11" x14ac:dyDescent="0.25">
      <c r="A39" s="42" t="s">
        <v>179</v>
      </c>
      <c r="B39" s="36" t="s">
        <v>145</v>
      </c>
      <c r="C39" s="37" t="s">
        <v>98</v>
      </c>
      <c r="D39" s="38"/>
      <c r="E39" s="39" t="s">
        <v>425</v>
      </c>
      <c r="F39" s="38" t="s">
        <v>184</v>
      </c>
      <c r="G39" s="46">
        <v>0</v>
      </c>
      <c r="H39" s="40">
        <v>0</v>
      </c>
      <c r="I39" s="37" t="s">
        <v>10</v>
      </c>
      <c r="J39" s="46">
        <v>0</v>
      </c>
      <c r="K39" s="44">
        <v>8329.6</v>
      </c>
    </row>
    <row r="40" spans="1:11" ht="26.4" x14ac:dyDescent="0.25">
      <c r="A40" s="42" t="s">
        <v>382</v>
      </c>
      <c r="B40" s="36" t="s">
        <v>146</v>
      </c>
      <c r="C40" s="37" t="s">
        <v>98</v>
      </c>
      <c r="D40" s="38" t="s">
        <v>141</v>
      </c>
      <c r="E40" s="39" t="s">
        <v>426</v>
      </c>
      <c r="F40" s="38" t="s">
        <v>105</v>
      </c>
      <c r="G40" s="46">
        <v>56.1</v>
      </c>
      <c r="H40" s="40">
        <v>86.2</v>
      </c>
      <c r="I40" s="37" t="s">
        <v>10</v>
      </c>
      <c r="J40" s="46">
        <v>113.31</v>
      </c>
      <c r="K40" s="44">
        <v>6356.69</v>
      </c>
    </row>
    <row r="41" spans="1:11" ht="26.4" x14ac:dyDescent="0.25">
      <c r="A41" s="42" t="s">
        <v>382</v>
      </c>
      <c r="B41" s="36" t="s">
        <v>147</v>
      </c>
      <c r="C41" s="37" t="s">
        <v>98</v>
      </c>
      <c r="D41" s="38" t="s">
        <v>142</v>
      </c>
      <c r="E41" s="39" t="s">
        <v>143</v>
      </c>
      <c r="F41" s="38" t="s">
        <v>108</v>
      </c>
      <c r="G41" s="46">
        <v>51</v>
      </c>
      <c r="H41" s="40">
        <v>5.77</v>
      </c>
      <c r="I41" s="37" t="s">
        <v>10</v>
      </c>
      <c r="J41" s="46">
        <v>7.58</v>
      </c>
      <c r="K41" s="44">
        <v>386.58</v>
      </c>
    </row>
    <row r="42" spans="1:11" ht="26.4" x14ac:dyDescent="0.25">
      <c r="A42" s="42" t="s">
        <v>382</v>
      </c>
      <c r="B42" s="36" t="s">
        <v>148</v>
      </c>
      <c r="C42" s="37" t="s">
        <v>98</v>
      </c>
      <c r="D42" s="38" t="s">
        <v>427</v>
      </c>
      <c r="E42" s="39" t="s">
        <v>428</v>
      </c>
      <c r="F42" s="38" t="s">
        <v>105</v>
      </c>
      <c r="G42" s="46">
        <v>10.74</v>
      </c>
      <c r="H42" s="40">
        <v>94.89</v>
      </c>
      <c r="I42" s="37" t="s">
        <v>10</v>
      </c>
      <c r="J42" s="46">
        <v>124.73</v>
      </c>
      <c r="K42" s="44">
        <v>1339.6</v>
      </c>
    </row>
    <row r="43" spans="1:11" ht="26.4" x14ac:dyDescent="0.25">
      <c r="A43" s="42" t="s">
        <v>382</v>
      </c>
      <c r="B43" s="36" t="s">
        <v>149</v>
      </c>
      <c r="C43" s="37" t="s">
        <v>98</v>
      </c>
      <c r="D43" s="38" t="s">
        <v>142</v>
      </c>
      <c r="E43" s="39" t="s">
        <v>143</v>
      </c>
      <c r="F43" s="38" t="s">
        <v>108</v>
      </c>
      <c r="G43" s="46">
        <v>32.549999999999997</v>
      </c>
      <c r="H43" s="40">
        <v>5.77</v>
      </c>
      <c r="I43" s="37" t="s">
        <v>10</v>
      </c>
      <c r="J43" s="46">
        <v>7.58</v>
      </c>
      <c r="K43" s="44">
        <v>246.73</v>
      </c>
    </row>
    <row r="44" spans="1:11" x14ac:dyDescent="0.25">
      <c r="A44" s="42" t="s">
        <v>179</v>
      </c>
      <c r="B44" s="36" t="s">
        <v>150</v>
      </c>
      <c r="C44" s="37" t="s">
        <v>98</v>
      </c>
      <c r="D44" s="38"/>
      <c r="E44" s="39" t="s">
        <v>429</v>
      </c>
      <c r="F44" s="38" t="s">
        <v>184</v>
      </c>
      <c r="G44" s="46">
        <v>0</v>
      </c>
      <c r="H44" s="40">
        <v>0</v>
      </c>
      <c r="I44" s="37" t="s">
        <v>10</v>
      </c>
      <c r="J44" s="46">
        <v>0</v>
      </c>
      <c r="K44" s="44">
        <v>114011.66</v>
      </c>
    </row>
    <row r="45" spans="1:11" ht="39.6" x14ac:dyDescent="0.25">
      <c r="A45" s="42" t="s">
        <v>382</v>
      </c>
      <c r="B45" s="36" t="s">
        <v>151</v>
      </c>
      <c r="C45" s="37" t="s">
        <v>98</v>
      </c>
      <c r="D45" s="38" t="s">
        <v>430</v>
      </c>
      <c r="E45" s="39" t="s">
        <v>431</v>
      </c>
      <c r="F45" s="38" t="s">
        <v>105</v>
      </c>
      <c r="G45" s="46">
        <v>5.0999999999999996</v>
      </c>
      <c r="H45" s="40">
        <v>510.44</v>
      </c>
      <c r="I45" s="37" t="s">
        <v>10</v>
      </c>
      <c r="J45" s="46">
        <v>670.97</v>
      </c>
      <c r="K45" s="44">
        <v>3421.95</v>
      </c>
    </row>
    <row r="46" spans="1:11" ht="26.4" x14ac:dyDescent="0.25">
      <c r="A46" s="42" t="s">
        <v>382</v>
      </c>
      <c r="B46" s="36" t="s">
        <v>152</v>
      </c>
      <c r="C46" s="37" t="s">
        <v>66</v>
      </c>
      <c r="D46" s="38" t="s">
        <v>111</v>
      </c>
      <c r="E46" s="39" t="s">
        <v>213</v>
      </c>
      <c r="F46" s="38" t="s">
        <v>105</v>
      </c>
      <c r="G46" s="46">
        <v>51</v>
      </c>
      <c r="H46" s="40">
        <v>909.54</v>
      </c>
      <c r="I46" s="37" t="s">
        <v>10</v>
      </c>
      <c r="J46" s="46">
        <v>1195.5899999999999</v>
      </c>
      <c r="K46" s="44">
        <v>60975.09</v>
      </c>
    </row>
    <row r="47" spans="1:11" x14ac:dyDescent="0.25">
      <c r="A47" s="42" t="s">
        <v>382</v>
      </c>
      <c r="B47" s="36" t="s">
        <v>153</v>
      </c>
      <c r="C47" s="37" t="s">
        <v>99</v>
      </c>
      <c r="D47" s="38" t="s">
        <v>220</v>
      </c>
      <c r="E47" s="39" t="s">
        <v>221</v>
      </c>
      <c r="F47" s="38" t="s">
        <v>108</v>
      </c>
      <c r="G47" s="46">
        <v>92.57</v>
      </c>
      <c r="H47" s="40">
        <v>29.5</v>
      </c>
      <c r="I47" s="37" t="s">
        <v>10</v>
      </c>
      <c r="J47" s="46">
        <v>38.78</v>
      </c>
      <c r="K47" s="44">
        <v>3589.86</v>
      </c>
    </row>
    <row r="48" spans="1:11" ht="39.6" x14ac:dyDescent="0.25">
      <c r="A48" s="42" t="s">
        <v>382</v>
      </c>
      <c r="B48" s="36" t="s">
        <v>432</v>
      </c>
      <c r="C48" s="37" t="s">
        <v>98</v>
      </c>
      <c r="D48" s="38" t="s">
        <v>430</v>
      </c>
      <c r="E48" s="39" t="s">
        <v>431</v>
      </c>
      <c r="F48" s="38" t="s">
        <v>105</v>
      </c>
      <c r="G48" s="46">
        <v>3.26</v>
      </c>
      <c r="H48" s="40">
        <v>510.44</v>
      </c>
      <c r="I48" s="37" t="s">
        <v>10</v>
      </c>
      <c r="J48" s="46">
        <v>670.97</v>
      </c>
      <c r="K48" s="44">
        <v>2187.36</v>
      </c>
    </row>
    <row r="49" spans="1:11" ht="26.4" x14ac:dyDescent="0.25">
      <c r="A49" s="42" t="s">
        <v>382</v>
      </c>
      <c r="B49" s="36" t="s">
        <v>433</v>
      </c>
      <c r="C49" s="37" t="s">
        <v>66</v>
      </c>
      <c r="D49" s="38" t="s">
        <v>112</v>
      </c>
      <c r="E49" s="39" t="s">
        <v>222</v>
      </c>
      <c r="F49" s="38" t="s">
        <v>105</v>
      </c>
      <c r="G49" s="46">
        <v>9.77</v>
      </c>
      <c r="H49" s="40">
        <v>3413.42</v>
      </c>
      <c r="I49" s="37" t="s">
        <v>10</v>
      </c>
      <c r="J49" s="46">
        <v>4486.9399999999996</v>
      </c>
      <c r="K49" s="44">
        <v>43837.4</v>
      </c>
    </row>
    <row r="50" spans="1:11" x14ac:dyDescent="0.25">
      <c r="A50" s="42" t="s">
        <v>179</v>
      </c>
      <c r="B50" s="36" t="s">
        <v>434</v>
      </c>
      <c r="C50" s="37" t="s">
        <v>98</v>
      </c>
      <c r="D50" s="38"/>
      <c r="E50" s="39" t="s">
        <v>435</v>
      </c>
      <c r="F50" s="38" t="s">
        <v>184</v>
      </c>
      <c r="G50" s="46">
        <v>0</v>
      </c>
      <c r="H50" s="40">
        <v>0</v>
      </c>
      <c r="I50" s="37" t="s">
        <v>10</v>
      </c>
      <c r="J50" s="46">
        <v>0</v>
      </c>
      <c r="K50" s="44">
        <v>114382.91</v>
      </c>
    </row>
    <row r="51" spans="1:11" x14ac:dyDescent="0.25">
      <c r="A51" s="42" t="s">
        <v>382</v>
      </c>
      <c r="B51" s="36" t="s">
        <v>436</v>
      </c>
      <c r="C51" s="37" t="s">
        <v>66</v>
      </c>
      <c r="D51" s="38" t="s">
        <v>114</v>
      </c>
      <c r="E51" s="39" t="s">
        <v>229</v>
      </c>
      <c r="F51" s="38" t="s">
        <v>105</v>
      </c>
      <c r="G51" s="46">
        <v>9.8699999999999992</v>
      </c>
      <c r="H51" s="40">
        <v>3046.99</v>
      </c>
      <c r="I51" s="37" t="s">
        <v>10</v>
      </c>
      <c r="J51" s="46">
        <v>4005.27</v>
      </c>
      <c r="K51" s="44">
        <v>39532.01</v>
      </c>
    </row>
    <row r="52" spans="1:11" x14ac:dyDescent="0.25">
      <c r="A52" s="42" t="s">
        <v>382</v>
      </c>
      <c r="B52" s="36" t="s">
        <v>437</v>
      </c>
      <c r="C52" s="37" t="s">
        <v>66</v>
      </c>
      <c r="D52" s="38" t="s">
        <v>115</v>
      </c>
      <c r="E52" s="39" t="s">
        <v>238</v>
      </c>
      <c r="F52" s="38" t="s">
        <v>105</v>
      </c>
      <c r="G52" s="46">
        <v>17.59</v>
      </c>
      <c r="H52" s="40">
        <v>3237.21</v>
      </c>
      <c r="I52" s="37" t="s">
        <v>10</v>
      </c>
      <c r="J52" s="46">
        <v>4255.3100000000004</v>
      </c>
      <c r="K52" s="44">
        <v>74850.899999999994</v>
      </c>
    </row>
    <row r="53" spans="1:11" x14ac:dyDescent="0.25">
      <c r="A53" s="42" t="s">
        <v>178</v>
      </c>
      <c r="B53" s="36" t="s">
        <v>154</v>
      </c>
      <c r="C53" s="37" t="s">
        <v>98</v>
      </c>
      <c r="D53" s="38"/>
      <c r="E53" s="39" t="s">
        <v>438</v>
      </c>
      <c r="F53" s="38" t="s">
        <v>184</v>
      </c>
      <c r="G53" s="46">
        <v>0</v>
      </c>
      <c r="H53" s="40">
        <v>0</v>
      </c>
      <c r="I53" s="37" t="s">
        <v>10</v>
      </c>
      <c r="J53" s="46">
        <v>0</v>
      </c>
      <c r="K53" s="44">
        <v>168362.28</v>
      </c>
    </row>
    <row r="54" spans="1:11" x14ac:dyDescent="0.25">
      <c r="A54" s="42" t="s">
        <v>179</v>
      </c>
      <c r="B54" s="36" t="s">
        <v>155</v>
      </c>
      <c r="C54" s="37" t="s">
        <v>98</v>
      </c>
      <c r="D54" s="38"/>
      <c r="E54" s="39" t="s">
        <v>439</v>
      </c>
      <c r="F54" s="38" t="s">
        <v>184</v>
      </c>
      <c r="G54" s="46">
        <v>0</v>
      </c>
      <c r="H54" s="40">
        <v>0</v>
      </c>
      <c r="I54" s="37" t="s">
        <v>10</v>
      </c>
      <c r="J54" s="46">
        <v>0</v>
      </c>
      <c r="K54" s="44">
        <v>55813.79</v>
      </c>
    </row>
    <row r="55" spans="1:11" ht="39.6" x14ac:dyDescent="0.25">
      <c r="A55" s="42" t="s">
        <v>382</v>
      </c>
      <c r="B55" s="36" t="s">
        <v>156</v>
      </c>
      <c r="C55" s="37" t="s">
        <v>98</v>
      </c>
      <c r="D55" s="38" t="s">
        <v>440</v>
      </c>
      <c r="E55" s="39" t="s">
        <v>441</v>
      </c>
      <c r="F55" s="38" t="s">
        <v>104</v>
      </c>
      <c r="G55" s="46">
        <v>6</v>
      </c>
      <c r="H55" s="40">
        <v>1752.22</v>
      </c>
      <c r="I55" s="37" t="s">
        <v>10</v>
      </c>
      <c r="J55" s="46">
        <v>2303.29</v>
      </c>
      <c r="K55" s="44">
        <v>13819.74</v>
      </c>
    </row>
    <row r="56" spans="1:11" ht="39.6" x14ac:dyDescent="0.25">
      <c r="A56" s="42" t="s">
        <v>382</v>
      </c>
      <c r="B56" s="36" t="s">
        <v>157</v>
      </c>
      <c r="C56" s="37" t="s">
        <v>98</v>
      </c>
      <c r="D56" s="38" t="s">
        <v>442</v>
      </c>
      <c r="E56" s="39" t="s">
        <v>443</v>
      </c>
      <c r="F56" s="38" t="s">
        <v>104</v>
      </c>
      <c r="G56" s="46">
        <v>3</v>
      </c>
      <c r="H56" s="40">
        <v>1368.3</v>
      </c>
      <c r="I56" s="37" t="s">
        <v>10</v>
      </c>
      <c r="J56" s="46">
        <v>1798.63</v>
      </c>
      <c r="K56" s="44">
        <v>5395.89</v>
      </c>
    </row>
    <row r="57" spans="1:11" ht="39.6" x14ac:dyDescent="0.25">
      <c r="A57" s="42" t="s">
        <v>382</v>
      </c>
      <c r="B57" s="36" t="s">
        <v>158</v>
      </c>
      <c r="C57" s="37" t="s">
        <v>66</v>
      </c>
      <c r="D57" s="38" t="s">
        <v>187</v>
      </c>
      <c r="E57" s="39" t="s">
        <v>245</v>
      </c>
      <c r="F57" s="38" t="s">
        <v>104</v>
      </c>
      <c r="G57" s="46">
        <v>4</v>
      </c>
      <c r="H57" s="40">
        <v>771.09</v>
      </c>
      <c r="I57" s="37" t="s">
        <v>10</v>
      </c>
      <c r="J57" s="46">
        <v>1013.6</v>
      </c>
      <c r="K57" s="44">
        <v>4054.4</v>
      </c>
    </row>
    <row r="58" spans="1:11" ht="39.6" x14ac:dyDescent="0.25">
      <c r="A58" s="42" t="s">
        <v>382</v>
      </c>
      <c r="B58" s="36" t="s">
        <v>159</v>
      </c>
      <c r="C58" s="37" t="s">
        <v>66</v>
      </c>
      <c r="D58" s="38" t="s">
        <v>189</v>
      </c>
      <c r="E58" s="39" t="s">
        <v>258</v>
      </c>
      <c r="F58" s="38" t="s">
        <v>104</v>
      </c>
      <c r="G58" s="46">
        <v>2</v>
      </c>
      <c r="H58" s="40">
        <v>684.39</v>
      </c>
      <c r="I58" s="37" t="s">
        <v>10</v>
      </c>
      <c r="J58" s="46">
        <v>899.63</v>
      </c>
      <c r="K58" s="44">
        <v>1799.26</v>
      </c>
    </row>
    <row r="59" spans="1:11" ht="26.4" x14ac:dyDescent="0.25">
      <c r="A59" s="42" t="s">
        <v>382</v>
      </c>
      <c r="B59" s="36" t="s">
        <v>160</v>
      </c>
      <c r="C59" s="37" t="s">
        <v>66</v>
      </c>
      <c r="D59" s="38" t="s">
        <v>190</v>
      </c>
      <c r="E59" s="39" t="s">
        <v>259</v>
      </c>
      <c r="F59" s="38" t="s">
        <v>104</v>
      </c>
      <c r="G59" s="46">
        <v>1</v>
      </c>
      <c r="H59" s="40">
        <v>9815.33</v>
      </c>
      <c r="I59" s="37" t="s">
        <v>10</v>
      </c>
      <c r="J59" s="46">
        <v>12902.25</v>
      </c>
      <c r="K59" s="44">
        <v>12902.25</v>
      </c>
    </row>
    <row r="60" spans="1:11" ht="26.4" x14ac:dyDescent="0.25">
      <c r="A60" s="42" t="s">
        <v>382</v>
      </c>
      <c r="B60" s="36" t="s">
        <v>161</v>
      </c>
      <c r="C60" s="37" t="s">
        <v>66</v>
      </c>
      <c r="D60" s="38" t="s">
        <v>262</v>
      </c>
      <c r="E60" s="39" t="s">
        <v>263</v>
      </c>
      <c r="F60" s="38" t="s">
        <v>104</v>
      </c>
      <c r="G60" s="46">
        <v>1</v>
      </c>
      <c r="H60" s="40">
        <v>2184.42</v>
      </c>
      <c r="I60" s="37" t="s">
        <v>10</v>
      </c>
      <c r="J60" s="46">
        <v>2871.42</v>
      </c>
      <c r="K60" s="44">
        <v>2871.42</v>
      </c>
    </row>
    <row r="61" spans="1:11" ht="39.6" x14ac:dyDescent="0.25">
      <c r="A61" s="42" t="s">
        <v>382</v>
      </c>
      <c r="B61" s="36" t="s">
        <v>162</v>
      </c>
      <c r="C61" s="37" t="s">
        <v>98</v>
      </c>
      <c r="D61" s="38" t="s">
        <v>444</v>
      </c>
      <c r="E61" s="39" t="s">
        <v>445</v>
      </c>
      <c r="F61" s="38" t="s">
        <v>108</v>
      </c>
      <c r="G61" s="46">
        <v>247.37</v>
      </c>
      <c r="H61" s="40">
        <v>46.04</v>
      </c>
      <c r="I61" s="37" t="s">
        <v>10</v>
      </c>
      <c r="J61" s="46">
        <v>60.52</v>
      </c>
      <c r="K61" s="44">
        <v>14970.83</v>
      </c>
    </row>
    <row r="62" spans="1:11" x14ac:dyDescent="0.25">
      <c r="A62" s="42" t="s">
        <v>179</v>
      </c>
      <c r="B62" s="36" t="s">
        <v>163</v>
      </c>
      <c r="C62" s="37" t="s">
        <v>98</v>
      </c>
      <c r="D62" s="38"/>
      <c r="E62" s="39" t="s">
        <v>446</v>
      </c>
      <c r="F62" s="38" t="s">
        <v>184</v>
      </c>
      <c r="G62" s="46">
        <v>0</v>
      </c>
      <c r="H62" s="40">
        <v>0</v>
      </c>
      <c r="I62" s="37" t="s">
        <v>10</v>
      </c>
      <c r="J62" s="46">
        <v>0</v>
      </c>
      <c r="K62" s="44">
        <v>112548.49</v>
      </c>
    </row>
    <row r="63" spans="1:11" ht="39.6" x14ac:dyDescent="0.25">
      <c r="A63" s="42" t="s">
        <v>382</v>
      </c>
      <c r="B63" s="36" t="s">
        <v>164</v>
      </c>
      <c r="C63" s="37" t="s">
        <v>99</v>
      </c>
      <c r="D63" s="38" t="s">
        <v>447</v>
      </c>
      <c r="E63" s="39" t="s">
        <v>448</v>
      </c>
      <c r="F63" s="38" t="s">
        <v>108</v>
      </c>
      <c r="G63" s="46">
        <v>247.37</v>
      </c>
      <c r="H63" s="40">
        <v>198.95</v>
      </c>
      <c r="I63" s="37" t="s">
        <v>10</v>
      </c>
      <c r="J63" s="46">
        <v>261.52</v>
      </c>
      <c r="K63" s="44">
        <v>64692.2</v>
      </c>
    </row>
    <row r="64" spans="1:11" x14ac:dyDescent="0.25">
      <c r="A64" s="42" t="s">
        <v>382</v>
      </c>
      <c r="B64" s="36" t="s">
        <v>165</v>
      </c>
      <c r="C64" s="37" t="s">
        <v>201</v>
      </c>
      <c r="D64" s="38" t="s">
        <v>449</v>
      </c>
      <c r="E64" s="39" t="s">
        <v>450</v>
      </c>
      <c r="F64" s="38" t="s">
        <v>107</v>
      </c>
      <c r="G64" s="46">
        <v>23.15</v>
      </c>
      <c r="H64" s="40">
        <v>78.3</v>
      </c>
      <c r="I64" s="37" t="s">
        <v>10</v>
      </c>
      <c r="J64" s="46">
        <v>102.93</v>
      </c>
      <c r="K64" s="44">
        <v>2382.83</v>
      </c>
    </row>
    <row r="65" spans="1:11" x14ac:dyDescent="0.25">
      <c r="A65" s="42" t="s">
        <v>382</v>
      </c>
      <c r="B65" s="36" t="s">
        <v>166</v>
      </c>
      <c r="C65" s="37" t="s">
        <v>99</v>
      </c>
      <c r="D65" s="38" t="s">
        <v>451</v>
      </c>
      <c r="E65" s="39" t="s">
        <v>452</v>
      </c>
      <c r="F65" s="38" t="s">
        <v>108</v>
      </c>
      <c r="G65" s="46">
        <v>32.5</v>
      </c>
      <c r="H65" s="40">
        <v>629.55999999999995</v>
      </c>
      <c r="I65" s="37" t="s">
        <v>10</v>
      </c>
      <c r="J65" s="46">
        <v>827.56</v>
      </c>
      <c r="K65" s="44">
        <v>26895.7</v>
      </c>
    </row>
    <row r="66" spans="1:11" ht="26.4" x14ac:dyDescent="0.25">
      <c r="A66" s="42" t="s">
        <v>382</v>
      </c>
      <c r="B66" s="36" t="s">
        <v>453</v>
      </c>
      <c r="C66" s="37" t="s">
        <v>66</v>
      </c>
      <c r="D66" s="38" t="s">
        <v>264</v>
      </c>
      <c r="E66" s="39" t="s">
        <v>265</v>
      </c>
      <c r="F66" s="38" t="s">
        <v>107</v>
      </c>
      <c r="G66" s="46">
        <v>44.6</v>
      </c>
      <c r="H66" s="40">
        <v>188.27</v>
      </c>
      <c r="I66" s="37" t="s">
        <v>10</v>
      </c>
      <c r="J66" s="46">
        <v>247.48</v>
      </c>
      <c r="K66" s="44">
        <v>11037.61</v>
      </c>
    </row>
    <row r="67" spans="1:11" ht="26.4" x14ac:dyDescent="0.25">
      <c r="A67" s="42" t="s">
        <v>382</v>
      </c>
      <c r="B67" s="36" t="s">
        <v>454</v>
      </c>
      <c r="C67" s="37" t="s">
        <v>98</v>
      </c>
      <c r="D67" s="38" t="s">
        <v>455</v>
      </c>
      <c r="E67" s="39" t="s">
        <v>456</v>
      </c>
      <c r="F67" s="38" t="s">
        <v>107</v>
      </c>
      <c r="G67" s="46">
        <v>11.3</v>
      </c>
      <c r="H67" s="40">
        <v>85.23</v>
      </c>
      <c r="I67" s="37" t="s">
        <v>10</v>
      </c>
      <c r="J67" s="46">
        <v>112.03</v>
      </c>
      <c r="K67" s="44">
        <v>1265.94</v>
      </c>
    </row>
    <row r="68" spans="1:11" ht="26.4" x14ac:dyDescent="0.25">
      <c r="A68" s="42" t="s">
        <v>382</v>
      </c>
      <c r="B68" s="36" t="s">
        <v>457</v>
      </c>
      <c r="C68" s="37" t="s">
        <v>98</v>
      </c>
      <c r="D68" s="38" t="s">
        <v>458</v>
      </c>
      <c r="E68" s="39" t="s">
        <v>459</v>
      </c>
      <c r="F68" s="38" t="s">
        <v>107</v>
      </c>
      <c r="G68" s="46">
        <v>92.2</v>
      </c>
      <c r="H68" s="40">
        <v>51.77</v>
      </c>
      <c r="I68" s="37" t="s">
        <v>10</v>
      </c>
      <c r="J68" s="46">
        <v>68.05</v>
      </c>
      <c r="K68" s="44">
        <v>6274.21</v>
      </c>
    </row>
    <row r="69" spans="1:11" x14ac:dyDescent="0.25">
      <c r="A69" s="42" t="s">
        <v>178</v>
      </c>
      <c r="B69" s="36" t="s">
        <v>172</v>
      </c>
      <c r="C69" s="37" t="s">
        <v>98</v>
      </c>
      <c r="D69" s="38"/>
      <c r="E69" s="39" t="s">
        <v>460</v>
      </c>
      <c r="F69" s="38" t="s">
        <v>184</v>
      </c>
      <c r="G69" s="46">
        <v>0</v>
      </c>
      <c r="H69" s="40">
        <v>0</v>
      </c>
      <c r="I69" s="37" t="s">
        <v>10</v>
      </c>
      <c r="J69" s="46">
        <v>0</v>
      </c>
      <c r="K69" s="44">
        <v>177345.17</v>
      </c>
    </row>
    <row r="70" spans="1:11" x14ac:dyDescent="0.25">
      <c r="A70" s="42" t="s">
        <v>179</v>
      </c>
      <c r="B70" s="36" t="s">
        <v>173</v>
      </c>
      <c r="C70" s="37" t="s">
        <v>98</v>
      </c>
      <c r="D70" s="38"/>
      <c r="E70" s="39" t="s">
        <v>461</v>
      </c>
      <c r="F70" s="38" t="s">
        <v>184</v>
      </c>
      <c r="G70" s="46">
        <v>0</v>
      </c>
      <c r="H70" s="40">
        <v>0</v>
      </c>
      <c r="I70" s="37" t="s">
        <v>10</v>
      </c>
      <c r="J70" s="46">
        <v>0</v>
      </c>
      <c r="K70" s="44">
        <v>140554.20000000001</v>
      </c>
    </row>
    <row r="71" spans="1:11" ht="39.6" x14ac:dyDescent="0.25">
      <c r="A71" s="42" t="s">
        <v>382</v>
      </c>
      <c r="B71" s="36" t="s">
        <v>175</v>
      </c>
      <c r="C71" s="37" t="s">
        <v>98</v>
      </c>
      <c r="D71" s="38" t="s">
        <v>927</v>
      </c>
      <c r="E71" s="39" t="s">
        <v>928</v>
      </c>
      <c r="F71" s="38" t="s">
        <v>108</v>
      </c>
      <c r="G71" s="46">
        <v>653.79999999999995</v>
      </c>
      <c r="H71" s="40">
        <v>112.86</v>
      </c>
      <c r="I71" s="37" t="s">
        <v>10</v>
      </c>
      <c r="J71" s="46">
        <v>148.35</v>
      </c>
      <c r="K71" s="44">
        <v>96991.23</v>
      </c>
    </row>
    <row r="72" spans="1:11" ht="26.4" x14ac:dyDescent="0.25">
      <c r="A72" s="42" t="s">
        <v>382</v>
      </c>
      <c r="B72" s="36" t="s">
        <v>462</v>
      </c>
      <c r="C72" s="37" t="s">
        <v>98</v>
      </c>
      <c r="D72" s="38" t="s">
        <v>463</v>
      </c>
      <c r="E72" s="39" t="s">
        <v>464</v>
      </c>
      <c r="F72" s="38" t="s">
        <v>107</v>
      </c>
      <c r="G72" s="46">
        <v>74.02</v>
      </c>
      <c r="H72" s="40">
        <v>53.08</v>
      </c>
      <c r="I72" s="37" t="s">
        <v>10</v>
      </c>
      <c r="J72" s="46">
        <v>69.77</v>
      </c>
      <c r="K72" s="44">
        <v>5164.38</v>
      </c>
    </row>
    <row r="73" spans="1:11" ht="26.4" x14ac:dyDescent="0.25">
      <c r="A73" s="42" t="s">
        <v>382</v>
      </c>
      <c r="B73" s="36" t="s">
        <v>465</v>
      </c>
      <c r="C73" s="37" t="s">
        <v>98</v>
      </c>
      <c r="D73" s="38" t="s">
        <v>466</v>
      </c>
      <c r="E73" s="39" t="s">
        <v>467</v>
      </c>
      <c r="F73" s="38" t="s">
        <v>107</v>
      </c>
      <c r="G73" s="46">
        <v>40.549999999999997</v>
      </c>
      <c r="H73" s="40">
        <v>34.42</v>
      </c>
      <c r="I73" s="37" t="s">
        <v>10</v>
      </c>
      <c r="J73" s="46">
        <v>45.25</v>
      </c>
      <c r="K73" s="44">
        <v>1834.89</v>
      </c>
    </row>
    <row r="74" spans="1:11" ht="26.4" x14ac:dyDescent="0.25">
      <c r="A74" s="42" t="s">
        <v>382</v>
      </c>
      <c r="B74" s="36" t="s">
        <v>468</v>
      </c>
      <c r="C74" s="37" t="s">
        <v>98</v>
      </c>
      <c r="D74" s="38" t="s">
        <v>469</v>
      </c>
      <c r="E74" s="39" t="s">
        <v>470</v>
      </c>
      <c r="F74" s="38" t="s">
        <v>105</v>
      </c>
      <c r="G74" s="46">
        <v>5.71</v>
      </c>
      <c r="H74" s="40">
        <v>625.45000000000005</v>
      </c>
      <c r="I74" s="37" t="s">
        <v>10</v>
      </c>
      <c r="J74" s="46">
        <v>822.15</v>
      </c>
      <c r="K74" s="44">
        <v>4694.4799999999996</v>
      </c>
    </row>
    <row r="75" spans="1:11" ht="39.6" x14ac:dyDescent="0.25">
      <c r="A75" s="42" t="s">
        <v>382</v>
      </c>
      <c r="B75" s="36" t="s">
        <v>471</v>
      </c>
      <c r="C75" s="37" t="s">
        <v>98</v>
      </c>
      <c r="D75" s="38" t="s">
        <v>472</v>
      </c>
      <c r="E75" s="39" t="s">
        <v>473</v>
      </c>
      <c r="F75" s="38" t="s">
        <v>105</v>
      </c>
      <c r="G75" s="46">
        <v>28.55</v>
      </c>
      <c r="H75" s="40">
        <v>849.19</v>
      </c>
      <c r="I75" s="37" t="s">
        <v>10</v>
      </c>
      <c r="J75" s="46">
        <v>1116.26</v>
      </c>
      <c r="K75" s="44">
        <v>31869.22</v>
      </c>
    </row>
    <row r="76" spans="1:11" x14ac:dyDescent="0.25">
      <c r="A76" s="42" t="s">
        <v>179</v>
      </c>
      <c r="B76" s="36" t="s">
        <v>474</v>
      </c>
      <c r="C76" s="37" t="s">
        <v>98</v>
      </c>
      <c r="D76" s="38"/>
      <c r="E76" s="39" t="s">
        <v>475</v>
      </c>
      <c r="F76" s="38" t="s">
        <v>184</v>
      </c>
      <c r="G76" s="46">
        <v>0</v>
      </c>
      <c r="H76" s="40">
        <v>0</v>
      </c>
      <c r="I76" s="37" t="s">
        <v>10</v>
      </c>
      <c r="J76" s="46">
        <v>0</v>
      </c>
      <c r="K76" s="44">
        <v>36790.97</v>
      </c>
    </row>
    <row r="77" spans="1:11" ht="39.6" x14ac:dyDescent="0.25">
      <c r="A77" s="42" t="s">
        <v>382</v>
      </c>
      <c r="B77" s="36" t="s">
        <v>476</v>
      </c>
      <c r="C77" s="37" t="s">
        <v>98</v>
      </c>
      <c r="D77" s="38" t="s">
        <v>477</v>
      </c>
      <c r="E77" s="39" t="s">
        <v>478</v>
      </c>
      <c r="F77" s="38" t="s">
        <v>108</v>
      </c>
      <c r="G77" s="46">
        <v>249.77</v>
      </c>
      <c r="H77" s="40">
        <v>3.07</v>
      </c>
      <c r="I77" s="37" t="s">
        <v>10</v>
      </c>
      <c r="J77" s="46">
        <v>4.04</v>
      </c>
      <c r="K77" s="44">
        <v>1009.07</v>
      </c>
    </row>
    <row r="78" spans="1:11" ht="26.4" x14ac:dyDescent="0.25">
      <c r="A78" s="42" t="s">
        <v>382</v>
      </c>
      <c r="B78" s="36" t="s">
        <v>479</v>
      </c>
      <c r="C78" s="37" t="s">
        <v>98</v>
      </c>
      <c r="D78" s="38" t="s">
        <v>480</v>
      </c>
      <c r="E78" s="39" t="s">
        <v>481</v>
      </c>
      <c r="F78" s="38" t="s">
        <v>105</v>
      </c>
      <c r="G78" s="46">
        <v>24.98</v>
      </c>
      <c r="H78" s="40">
        <v>841.26</v>
      </c>
      <c r="I78" s="37" t="s">
        <v>10</v>
      </c>
      <c r="J78" s="46">
        <v>1105.8399999999999</v>
      </c>
      <c r="K78" s="44">
        <v>27623.88</v>
      </c>
    </row>
    <row r="79" spans="1:11" ht="39.6" x14ac:dyDescent="0.25">
      <c r="A79" s="42" t="s">
        <v>382</v>
      </c>
      <c r="B79" s="36" t="s">
        <v>482</v>
      </c>
      <c r="C79" s="37" t="s">
        <v>98</v>
      </c>
      <c r="D79" s="38" t="s">
        <v>483</v>
      </c>
      <c r="E79" s="39" t="s">
        <v>484</v>
      </c>
      <c r="F79" s="38" t="s">
        <v>105</v>
      </c>
      <c r="G79" s="46">
        <v>6.37</v>
      </c>
      <c r="H79" s="40">
        <v>949.18</v>
      </c>
      <c r="I79" s="37" t="s">
        <v>10</v>
      </c>
      <c r="J79" s="46">
        <v>1247.7</v>
      </c>
      <c r="K79" s="44">
        <v>7947.85</v>
      </c>
    </row>
    <row r="80" spans="1:11" x14ac:dyDescent="0.25">
      <c r="A80" s="42" t="s">
        <v>382</v>
      </c>
      <c r="B80" s="36" t="s">
        <v>485</v>
      </c>
      <c r="C80" s="37" t="s">
        <v>99</v>
      </c>
      <c r="D80" s="38" t="s">
        <v>486</v>
      </c>
      <c r="E80" s="39" t="s">
        <v>487</v>
      </c>
      <c r="F80" s="38" t="s">
        <v>108</v>
      </c>
      <c r="G80" s="46">
        <v>4.66</v>
      </c>
      <c r="H80" s="40">
        <v>34.31</v>
      </c>
      <c r="I80" s="37" t="s">
        <v>10</v>
      </c>
      <c r="J80" s="46">
        <v>45.1</v>
      </c>
      <c r="K80" s="44">
        <v>210.17</v>
      </c>
    </row>
    <row r="81" spans="1:11" x14ac:dyDescent="0.25">
      <c r="A81" s="42" t="s">
        <v>178</v>
      </c>
      <c r="B81" s="36" t="s">
        <v>488</v>
      </c>
      <c r="C81" s="37" t="s">
        <v>98</v>
      </c>
      <c r="D81" s="38"/>
      <c r="E81" s="39" t="s">
        <v>489</v>
      </c>
      <c r="F81" s="38" t="s">
        <v>184</v>
      </c>
      <c r="G81" s="46">
        <v>0</v>
      </c>
      <c r="H81" s="40">
        <v>0</v>
      </c>
      <c r="I81" s="37" t="s">
        <v>10</v>
      </c>
      <c r="J81" s="46">
        <v>0</v>
      </c>
      <c r="K81" s="44">
        <v>144014.07</v>
      </c>
    </row>
    <row r="82" spans="1:11" x14ac:dyDescent="0.25">
      <c r="A82" s="42" t="s">
        <v>179</v>
      </c>
      <c r="B82" s="36" t="s">
        <v>490</v>
      </c>
      <c r="C82" s="37" t="s">
        <v>98</v>
      </c>
      <c r="D82" s="38"/>
      <c r="E82" s="39" t="s">
        <v>461</v>
      </c>
      <c r="F82" s="38" t="s">
        <v>184</v>
      </c>
      <c r="G82" s="46">
        <v>0</v>
      </c>
      <c r="H82" s="40">
        <v>0</v>
      </c>
      <c r="I82" s="37" t="s">
        <v>10</v>
      </c>
      <c r="J82" s="46">
        <v>0</v>
      </c>
      <c r="K82" s="44">
        <v>54158.2</v>
      </c>
    </row>
    <row r="83" spans="1:11" ht="26.4" x14ac:dyDescent="0.25">
      <c r="A83" s="42" t="s">
        <v>382</v>
      </c>
      <c r="B83" s="36" t="s">
        <v>491</v>
      </c>
      <c r="C83" s="37" t="s">
        <v>98</v>
      </c>
      <c r="D83" s="38" t="s">
        <v>492</v>
      </c>
      <c r="E83" s="39" t="s">
        <v>493</v>
      </c>
      <c r="F83" s="38" t="s">
        <v>108</v>
      </c>
      <c r="G83" s="46">
        <v>946.2</v>
      </c>
      <c r="H83" s="40">
        <v>3.73</v>
      </c>
      <c r="I83" s="37" t="s">
        <v>10</v>
      </c>
      <c r="J83" s="46">
        <v>4.9000000000000004</v>
      </c>
      <c r="K83" s="44">
        <v>4636.38</v>
      </c>
    </row>
    <row r="84" spans="1:11" ht="26.4" x14ac:dyDescent="0.25">
      <c r="A84" s="42" t="s">
        <v>382</v>
      </c>
      <c r="B84" s="36" t="s">
        <v>494</v>
      </c>
      <c r="C84" s="37" t="s">
        <v>98</v>
      </c>
      <c r="D84" s="38" t="s">
        <v>495</v>
      </c>
      <c r="E84" s="39" t="s">
        <v>496</v>
      </c>
      <c r="F84" s="38" t="s">
        <v>108</v>
      </c>
      <c r="G84" s="46">
        <v>946.2</v>
      </c>
      <c r="H84" s="40">
        <v>15.36</v>
      </c>
      <c r="I84" s="37" t="s">
        <v>10</v>
      </c>
      <c r="J84" s="46">
        <v>20.190000000000001</v>
      </c>
      <c r="K84" s="44">
        <v>19103.78</v>
      </c>
    </row>
    <row r="85" spans="1:11" ht="26.4" x14ac:dyDescent="0.25">
      <c r="A85" s="42" t="s">
        <v>382</v>
      </c>
      <c r="B85" s="36" t="s">
        <v>497</v>
      </c>
      <c r="C85" s="37" t="s">
        <v>98</v>
      </c>
      <c r="D85" s="38" t="s">
        <v>498</v>
      </c>
      <c r="E85" s="39" t="s">
        <v>499</v>
      </c>
      <c r="F85" s="38" t="s">
        <v>108</v>
      </c>
      <c r="G85" s="46">
        <v>946.2</v>
      </c>
      <c r="H85" s="40">
        <v>10.64</v>
      </c>
      <c r="I85" s="37" t="s">
        <v>10</v>
      </c>
      <c r="J85" s="46">
        <v>13.99</v>
      </c>
      <c r="K85" s="44">
        <v>13237.34</v>
      </c>
    </row>
    <row r="86" spans="1:11" ht="39.6" x14ac:dyDescent="0.25">
      <c r="A86" s="42" t="s">
        <v>382</v>
      </c>
      <c r="B86" s="36" t="s">
        <v>500</v>
      </c>
      <c r="C86" s="37" t="s">
        <v>98</v>
      </c>
      <c r="D86" s="38" t="s">
        <v>501</v>
      </c>
      <c r="E86" s="39" t="s">
        <v>502</v>
      </c>
      <c r="F86" s="38" t="s">
        <v>108</v>
      </c>
      <c r="G86" s="46">
        <v>193.94</v>
      </c>
      <c r="H86" s="40">
        <v>66.680000000000007</v>
      </c>
      <c r="I86" s="37" t="s">
        <v>10</v>
      </c>
      <c r="J86" s="46">
        <v>87.65</v>
      </c>
      <c r="K86" s="44">
        <v>16998.84</v>
      </c>
    </row>
    <row r="87" spans="1:11" ht="39.6" x14ac:dyDescent="0.25">
      <c r="A87" s="42" t="s">
        <v>382</v>
      </c>
      <c r="B87" s="36" t="s">
        <v>503</v>
      </c>
      <c r="C87" s="37" t="s">
        <v>98</v>
      </c>
      <c r="D87" s="38" t="s">
        <v>504</v>
      </c>
      <c r="E87" s="39" t="s">
        <v>505</v>
      </c>
      <c r="F87" s="38" t="s">
        <v>108</v>
      </c>
      <c r="G87" s="46">
        <v>1.94</v>
      </c>
      <c r="H87" s="40">
        <v>71.31</v>
      </c>
      <c r="I87" s="37" t="s">
        <v>10</v>
      </c>
      <c r="J87" s="46">
        <v>93.74</v>
      </c>
      <c r="K87" s="44">
        <v>181.86</v>
      </c>
    </row>
    <row r="88" spans="1:11" x14ac:dyDescent="0.25">
      <c r="A88" s="42" t="s">
        <v>179</v>
      </c>
      <c r="B88" s="36" t="s">
        <v>506</v>
      </c>
      <c r="C88" s="37" t="s">
        <v>98</v>
      </c>
      <c r="D88" s="38"/>
      <c r="E88" s="39" t="s">
        <v>475</v>
      </c>
      <c r="F88" s="38" t="s">
        <v>184</v>
      </c>
      <c r="G88" s="46">
        <v>0</v>
      </c>
      <c r="H88" s="40">
        <v>0</v>
      </c>
      <c r="I88" s="37" t="s">
        <v>10</v>
      </c>
      <c r="J88" s="46">
        <v>0</v>
      </c>
      <c r="K88" s="44">
        <v>60918.34</v>
      </c>
    </row>
    <row r="89" spans="1:11" x14ac:dyDescent="0.25">
      <c r="A89" s="42" t="s">
        <v>382</v>
      </c>
      <c r="B89" s="36" t="s">
        <v>507</v>
      </c>
      <c r="C89" s="37" t="s">
        <v>99</v>
      </c>
      <c r="D89" s="38" t="s">
        <v>508</v>
      </c>
      <c r="E89" s="39" t="s">
        <v>509</v>
      </c>
      <c r="F89" s="38" t="s">
        <v>108</v>
      </c>
      <c r="G89" s="46">
        <v>239.6</v>
      </c>
      <c r="H89" s="40">
        <v>133.97999999999999</v>
      </c>
      <c r="I89" s="37" t="s">
        <v>10</v>
      </c>
      <c r="J89" s="46">
        <v>176.12</v>
      </c>
      <c r="K89" s="44">
        <v>42198.35</v>
      </c>
    </row>
    <row r="90" spans="1:11" x14ac:dyDescent="0.25">
      <c r="A90" s="42" t="s">
        <v>382</v>
      </c>
      <c r="B90" s="36" t="s">
        <v>510</v>
      </c>
      <c r="C90" s="37" t="s">
        <v>98</v>
      </c>
      <c r="D90" s="38" t="s">
        <v>511</v>
      </c>
      <c r="E90" s="39" t="s">
        <v>512</v>
      </c>
      <c r="F90" s="38" t="s">
        <v>107</v>
      </c>
      <c r="G90" s="46">
        <v>3.9</v>
      </c>
      <c r="H90" s="40">
        <v>124</v>
      </c>
      <c r="I90" s="37" t="s">
        <v>10</v>
      </c>
      <c r="J90" s="46">
        <v>163</v>
      </c>
      <c r="K90" s="44">
        <v>635.70000000000005</v>
      </c>
    </row>
    <row r="91" spans="1:11" ht="26.4" x14ac:dyDescent="0.25">
      <c r="A91" s="42" t="s">
        <v>382</v>
      </c>
      <c r="B91" s="36" t="s">
        <v>513</v>
      </c>
      <c r="C91" s="37" t="s">
        <v>98</v>
      </c>
      <c r="D91" s="38" t="s">
        <v>514</v>
      </c>
      <c r="E91" s="39" t="s">
        <v>515</v>
      </c>
      <c r="F91" s="38" t="s">
        <v>107</v>
      </c>
      <c r="G91" s="46">
        <v>38.25</v>
      </c>
      <c r="H91" s="40">
        <v>181.26</v>
      </c>
      <c r="I91" s="37" t="s">
        <v>10</v>
      </c>
      <c r="J91" s="46">
        <v>238.27</v>
      </c>
      <c r="K91" s="44">
        <v>9113.83</v>
      </c>
    </row>
    <row r="92" spans="1:11" x14ac:dyDescent="0.25">
      <c r="A92" s="42" t="s">
        <v>382</v>
      </c>
      <c r="B92" s="36" t="s">
        <v>516</v>
      </c>
      <c r="C92" s="37" t="s">
        <v>99</v>
      </c>
      <c r="D92" s="38" t="s">
        <v>517</v>
      </c>
      <c r="E92" s="39" t="s">
        <v>518</v>
      </c>
      <c r="F92" s="38" t="s">
        <v>107</v>
      </c>
      <c r="G92" s="46">
        <v>206.17</v>
      </c>
      <c r="H92" s="40">
        <v>33.1</v>
      </c>
      <c r="I92" s="37" t="s">
        <v>10</v>
      </c>
      <c r="J92" s="46">
        <v>43.51</v>
      </c>
      <c r="K92" s="44">
        <v>8970.4599999999991</v>
      </c>
    </row>
    <row r="93" spans="1:11" x14ac:dyDescent="0.25">
      <c r="A93" s="42" t="s">
        <v>179</v>
      </c>
      <c r="B93" s="36" t="s">
        <v>519</v>
      </c>
      <c r="C93" s="37" t="s">
        <v>98</v>
      </c>
      <c r="D93" s="38"/>
      <c r="E93" s="39" t="s">
        <v>520</v>
      </c>
      <c r="F93" s="38" t="s">
        <v>184</v>
      </c>
      <c r="G93" s="46">
        <v>0</v>
      </c>
      <c r="H93" s="40">
        <v>0</v>
      </c>
      <c r="I93" s="37" t="s">
        <v>10</v>
      </c>
      <c r="J93" s="46">
        <v>0</v>
      </c>
      <c r="K93" s="44">
        <v>28937.53</v>
      </c>
    </row>
    <row r="94" spans="1:11" ht="26.4" x14ac:dyDescent="0.25">
      <c r="A94" s="42" t="s">
        <v>382</v>
      </c>
      <c r="B94" s="36" t="s">
        <v>521</v>
      </c>
      <c r="C94" s="37" t="s">
        <v>98</v>
      </c>
      <c r="D94" s="38" t="s">
        <v>522</v>
      </c>
      <c r="E94" s="39" t="s">
        <v>523</v>
      </c>
      <c r="F94" s="38" t="s">
        <v>108</v>
      </c>
      <c r="G94" s="46">
        <v>34.44</v>
      </c>
      <c r="H94" s="40">
        <v>4.59</v>
      </c>
      <c r="I94" s="37" t="s">
        <v>10</v>
      </c>
      <c r="J94" s="46">
        <v>6.03</v>
      </c>
      <c r="K94" s="44">
        <v>207.67</v>
      </c>
    </row>
    <row r="95" spans="1:11" ht="26.4" x14ac:dyDescent="0.25">
      <c r="A95" s="42" t="s">
        <v>382</v>
      </c>
      <c r="B95" s="36" t="s">
        <v>524</v>
      </c>
      <c r="C95" s="37" t="s">
        <v>98</v>
      </c>
      <c r="D95" s="38" t="s">
        <v>525</v>
      </c>
      <c r="E95" s="39" t="s">
        <v>526</v>
      </c>
      <c r="F95" s="38" t="s">
        <v>108</v>
      </c>
      <c r="G95" s="46">
        <v>34.44</v>
      </c>
      <c r="H95" s="40">
        <v>18.510000000000002</v>
      </c>
      <c r="I95" s="37" t="s">
        <v>10</v>
      </c>
      <c r="J95" s="46">
        <v>24.33</v>
      </c>
      <c r="K95" s="44">
        <v>837.93</v>
      </c>
    </row>
    <row r="96" spans="1:11" ht="26.4" x14ac:dyDescent="0.25">
      <c r="A96" s="42" t="s">
        <v>382</v>
      </c>
      <c r="B96" s="36" t="s">
        <v>527</v>
      </c>
      <c r="C96" s="37" t="s">
        <v>98</v>
      </c>
      <c r="D96" s="38" t="s">
        <v>528</v>
      </c>
      <c r="E96" s="39" t="s">
        <v>529</v>
      </c>
      <c r="F96" s="38" t="s">
        <v>108</v>
      </c>
      <c r="G96" s="46">
        <v>34.44</v>
      </c>
      <c r="H96" s="40">
        <v>12.74</v>
      </c>
      <c r="I96" s="37" t="s">
        <v>10</v>
      </c>
      <c r="J96" s="46">
        <v>16.75</v>
      </c>
      <c r="K96" s="44">
        <v>576.87</v>
      </c>
    </row>
    <row r="97" spans="1:11" ht="26.4" x14ac:dyDescent="0.25">
      <c r="A97" s="42" t="s">
        <v>382</v>
      </c>
      <c r="B97" s="36" t="s">
        <v>530</v>
      </c>
      <c r="C97" s="37" t="s">
        <v>98</v>
      </c>
      <c r="D97" s="38" t="s">
        <v>531</v>
      </c>
      <c r="E97" s="39" t="s">
        <v>532</v>
      </c>
      <c r="F97" s="38" t="s">
        <v>108</v>
      </c>
      <c r="G97" s="46">
        <v>252.73</v>
      </c>
      <c r="H97" s="40">
        <v>82.22</v>
      </c>
      <c r="I97" s="37" t="s">
        <v>10</v>
      </c>
      <c r="J97" s="46">
        <v>108.08</v>
      </c>
      <c r="K97" s="44">
        <v>27315.06</v>
      </c>
    </row>
    <row r="98" spans="1:11" x14ac:dyDescent="0.25">
      <c r="A98" s="42" t="s">
        <v>178</v>
      </c>
      <c r="B98" s="36" t="s">
        <v>533</v>
      </c>
      <c r="C98" s="37" t="s">
        <v>98</v>
      </c>
      <c r="D98" s="38"/>
      <c r="E98" s="39" t="s">
        <v>534</v>
      </c>
      <c r="F98" s="38" t="s">
        <v>184</v>
      </c>
      <c r="G98" s="46">
        <v>0</v>
      </c>
      <c r="H98" s="40">
        <v>0</v>
      </c>
      <c r="I98" s="37" t="s">
        <v>10</v>
      </c>
      <c r="J98" s="46">
        <v>0</v>
      </c>
      <c r="K98" s="44">
        <v>60889.87</v>
      </c>
    </row>
    <row r="99" spans="1:11" x14ac:dyDescent="0.25">
      <c r="A99" s="42" t="s">
        <v>179</v>
      </c>
      <c r="B99" s="36" t="s">
        <v>535</v>
      </c>
      <c r="C99" s="37" t="s">
        <v>98</v>
      </c>
      <c r="D99" s="38"/>
      <c r="E99" s="39" t="s">
        <v>536</v>
      </c>
      <c r="F99" s="38" t="s">
        <v>184</v>
      </c>
      <c r="G99" s="46">
        <v>0</v>
      </c>
      <c r="H99" s="40">
        <v>0</v>
      </c>
      <c r="I99" s="37" t="s">
        <v>10</v>
      </c>
      <c r="J99" s="46">
        <v>0</v>
      </c>
      <c r="K99" s="44">
        <v>45854.27</v>
      </c>
    </row>
    <row r="100" spans="1:11" ht="52.8" x14ac:dyDescent="0.25">
      <c r="A100" s="42" t="s">
        <v>382</v>
      </c>
      <c r="B100" s="36" t="s">
        <v>537</v>
      </c>
      <c r="C100" s="37" t="s">
        <v>98</v>
      </c>
      <c r="D100" s="38" t="s">
        <v>538</v>
      </c>
      <c r="E100" s="39" t="s">
        <v>539</v>
      </c>
      <c r="F100" s="38" t="s">
        <v>104</v>
      </c>
      <c r="G100" s="46">
        <v>6</v>
      </c>
      <c r="H100" s="40">
        <v>1043.6199999999999</v>
      </c>
      <c r="I100" s="37" t="s">
        <v>10</v>
      </c>
      <c r="J100" s="46">
        <v>1371.84</v>
      </c>
      <c r="K100" s="44">
        <v>8231.0400000000009</v>
      </c>
    </row>
    <row r="101" spans="1:11" ht="52.8" x14ac:dyDescent="0.25">
      <c r="A101" s="42" t="s">
        <v>382</v>
      </c>
      <c r="B101" s="36" t="s">
        <v>540</v>
      </c>
      <c r="C101" s="37" t="s">
        <v>98</v>
      </c>
      <c r="D101" s="38" t="s">
        <v>541</v>
      </c>
      <c r="E101" s="39" t="s">
        <v>542</v>
      </c>
      <c r="F101" s="38" t="s">
        <v>104</v>
      </c>
      <c r="G101" s="46">
        <v>9</v>
      </c>
      <c r="H101" s="40">
        <v>1074.6400000000001</v>
      </c>
      <c r="I101" s="37" t="s">
        <v>10</v>
      </c>
      <c r="J101" s="46">
        <v>1412.61</v>
      </c>
      <c r="K101" s="44">
        <v>12713.49</v>
      </c>
    </row>
    <row r="102" spans="1:11" ht="52.8" x14ac:dyDescent="0.25">
      <c r="A102" s="42" t="s">
        <v>382</v>
      </c>
      <c r="B102" s="36" t="s">
        <v>543</v>
      </c>
      <c r="C102" s="37" t="s">
        <v>66</v>
      </c>
      <c r="D102" s="38" t="s">
        <v>284</v>
      </c>
      <c r="E102" s="39" t="s">
        <v>285</v>
      </c>
      <c r="F102" s="38" t="s">
        <v>104</v>
      </c>
      <c r="G102" s="46">
        <v>1</v>
      </c>
      <c r="H102" s="40">
        <v>1103.42</v>
      </c>
      <c r="I102" s="37" t="s">
        <v>10</v>
      </c>
      <c r="J102" s="46">
        <v>1450.45</v>
      </c>
      <c r="K102" s="44">
        <v>1450.45</v>
      </c>
    </row>
    <row r="103" spans="1:11" ht="52.8" x14ac:dyDescent="0.25">
      <c r="A103" s="42" t="s">
        <v>382</v>
      </c>
      <c r="B103" s="36" t="s">
        <v>544</v>
      </c>
      <c r="C103" s="37" t="s">
        <v>66</v>
      </c>
      <c r="D103" s="38" t="s">
        <v>302</v>
      </c>
      <c r="E103" s="39" t="s">
        <v>303</v>
      </c>
      <c r="F103" s="38" t="s">
        <v>104</v>
      </c>
      <c r="G103" s="46">
        <v>3</v>
      </c>
      <c r="H103" s="40">
        <v>1260.42</v>
      </c>
      <c r="I103" s="37" t="s">
        <v>10</v>
      </c>
      <c r="J103" s="46">
        <v>1656.82</v>
      </c>
      <c r="K103" s="44">
        <v>4970.46</v>
      </c>
    </row>
    <row r="104" spans="1:11" ht="52.8" x14ac:dyDescent="0.25">
      <c r="A104" s="42" t="s">
        <v>382</v>
      </c>
      <c r="B104" s="36" t="s">
        <v>545</v>
      </c>
      <c r="C104" s="37" t="s">
        <v>66</v>
      </c>
      <c r="D104" s="38" t="s">
        <v>308</v>
      </c>
      <c r="E104" s="39" t="s">
        <v>309</v>
      </c>
      <c r="F104" s="38" t="s">
        <v>104</v>
      </c>
      <c r="G104" s="46">
        <v>2</v>
      </c>
      <c r="H104" s="40">
        <v>641.44000000000005</v>
      </c>
      <c r="I104" s="37" t="s">
        <v>10</v>
      </c>
      <c r="J104" s="46">
        <v>843.17</v>
      </c>
      <c r="K104" s="44">
        <v>1686.34</v>
      </c>
    </row>
    <row r="105" spans="1:11" ht="52.8" x14ac:dyDescent="0.25">
      <c r="A105" s="42" t="s">
        <v>382</v>
      </c>
      <c r="B105" s="36" t="s">
        <v>546</v>
      </c>
      <c r="C105" s="37" t="s">
        <v>66</v>
      </c>
      <c r="D105" s="38" t="s">
        <v>312</v>
      </c>
      <c r="E105" s="39" t="s">
        <v>313</v>
      </c>
      <c r="F105" s="38" t="s">
        <v>104</v>
      </c>
      <c r="G105" s="46">
        <v>1</v>
      </c>
      <c r="H105" s="40">
        <v>801.8</v>
      </c>
      <c r="I105" s="37" t="s">
        <v>10</v>
      </c>
      <c r="J105" s="46">
        <v>1053.97</v>
      </c>
      <c r="K105" s="44">
        <v>1053.97</v>
      </c>
    </row>
    <row r="106" spans="1:11" ht="26.4" x14ac:dyDescent="0.25">
      <c r="A106" s="42" t="s">
        <v>382</v>
      </c>
      <c r="B106" s="36" t="s">
        <v>547</v>
      </c>
      <c r="C106" s="37" t="s">
        <v>98</v>
      </c>
      <c r="D106" s="38" t="s">
        <v>548</v>
      </c>
      <c r="E106" s="39" t="s">
        <v>549</v>
      </c>
      <c r="F106" s="38" t="s">
        <v>104</v>
      </c>
      <c r="G106" s="46">
        <v>1</v>
      </c>
      <c r="H106" s="40">
        <v>2621.81</v>
      </c>
      <c r="I106" s="37" t="s">
        <v>10</v>
      </c>
      <c r="J106" s="46">
        <v>3446.37</v>
      </c>
      <c r="K106" s="44">
        <v>3446.37</v>
      </c>
    </row>
    <row r="107" spans="1:11" ht="26.4" x14ac:dyDescent="0.25">
      <c r="A107" s="42" t="s">
        <v>382</v>
      </c>
      <c r="B107" s="36" t="s">
        <v>550</v>
      </c>
      <c r="C107" s="37" t="s">
        <v>66</v>
      </c>
      <c r="D107" s="38" t="s">
        <v>314</v>
      </c>
      <c r="E107" s="39" t="s">
        <v>315</v>
      </c>
      <c r="F107" s="38" t="s">
        <v>104</v>
      </c>
      <c r="G107" s="46">
        <v>1</v>
      </c>
      <c r="H107" s="40">
        <v>3093.89</v>
      </c>
      <c r="I107" s="37" t="s">
        <v>10</v>
      </c>
      <c r="J107" s="46">
        <v>4066.92</v>
      </c>
      <c r="K107" s="44">
        <v>4066.92</v>
      </c>
    </row>
    <row r="108" spans="1:11" ht="39.6" x14ac:dyDescent="0.25">
      <c r="A108" s="42" t="s">
        <v>382</v>
      </c>
      <c r="B108" s="36" t="s">
        <v>551</v>
      </c>
      <c r="C108" s="37" t="s">
        <v>66</v>
      </c>
      <c r="D108" s="38" t="s">
        <v>324</v>
      </c>
      <c r="E108" s="39" t="s">
        <v>325</v>
      </c>
      <c r="F108" s="38" t="s">
        <v>104</v>
      </c>
      <c r="G108" s="46">
        <v>2</v>
      </c>
      <c r="H108" s="40">
        <v>591.57000000000005</v>
      </c>
      <c r="I108" s="37" t="s">
        <v>10</v>
      </c>
      <c r="J108" s="46">
        <v>777.62</v>
      </c>
      <c r="K108" s="44">
        <v>1555.24</v>
      </c>
    </row>
    <row r="109" spans="1:11" ht="39.6" x14ac:dyDescent="0.25">
      <c r="A109" s="42" t="s">
        <v>382</v>
      </c>
      <c r="B109" s="36" t="s">
        <v>552</v>
      </c>
      <c r="C109" s="37" t="s">
        <v>66</v>
      </c>
      <c r="D109" s="38" t="s">
        <v>328</v>
      </c>
      <c r="E109" s="39" t="s">
        <v>329</v>
      </c>
      <c r="F109" s="38" t="s">
        <v>104</v>
      </c>
      <c r="G109" s="46">
        <v>1</v>
      </c>
      <c r="H109" s="40">
        <v>1084.54</v>
      </c>
      <c r="I109" s="37" t="s">
        <v>10</v>
      </c>
      <c r="J109" s="46">
        <v>1425.63</v>
      </c>
      <c r="K109" s="44">
        <v>1425.63</v>
      </c>
    </row>
    <row r="110" spans="1:11" ht="39.6" x14ac:dyDescent="0.25">
      <c r="A110" s="42" t="s">
        <v>382</v>
      </c>
      <c r="B110" s="36" t="s">
        <v>553</v>
      </c>
      <c r="C110" s="37" t="s">
        <v>66</v>
      </c>
      <c r="D110" s="38" t="s">
        <v>330</v>
      </c>
      <c r="E110" s="39" t="s">
        <v>331</v>
      </c>
      <c r="F110" s="38" t="s">
        <v>104</v>
      </c>
      <c r="G110" s="46">
        <v>1</v>
      </c>
      <c r="H110" s="40">
        <v>1183.1400000000001</v>
      </c>
      <c r="I110" s="37" t="s">
        <v>10</v>
      </c>
      <c r="J110" s="46">
        <v>1555.24</v>
      </c>
      <c r="K110" s="44">
        <v>1555.24</v>
      </c>
    </row>
    <row r="111" spans="1:11" x14ac:dyDescent="0.25">
      <c r="A111" s="42" t="s">
        <v>382</v>
      </c>
      <c r="B111" s="36" t="s">
        <v>554</v>
      </c>
      <c r="C111" s="37" t="s">
        <v>99</v>
      </c>
      <c r="D111" s="38" t="s">
        <v>555</v>
      </c>
      <c r="E111" s="39" t="s">
        <v>556</v>
      </c>
      <c r="F111" s="38" t="s">
        <v>108</v>
      </c>
      <c r="G111" s="46">
        <v>4.4000000000000004</v>
      </c>
      <c r="H111" s="40">
        <v>639.57000000000005</v>
      </c>
      <c r="I111" s="37" t="s">
        <v>10</v>
      </c>
      <c r="J111" s="46">
        <v>840.71</v>
      </c>
      <c r="K111" s="44">
        <v>3699.12</v>
      </c>
    </row>
    <row r="112" spans="1:11" x14ac:dyDescent="0.25">
      <c r="A112" s="42" t="s">
        <v>179</v>
      </c>
      <c r="B112" s="36" t="s">
        <v>557</v>
      </c>
      <c r="C112" s="37" t="s">
        <v>98</v>
      </c>
      <c r="D112" s="38"/>
      <c r="E112" s="39" t="s">
        <v>558</v>
      </c>
      <c r="F112" s="38" t="s">
        <v>184</v>
      </c>
      <c r="G112" s="46">
        <v>0</v>
      </c>
      <c r="H112" s="40">
        <v>0</v>
      </c>
      <c r="I112" s="37" t="s">
        <v>10</v>
      </c>
      <c r="J112" s="46">
        <v>0</v>
      </c>
      <c r="K112" s="44">
        <v>15035.6</v>
      </c>
    </row>
    <row r="113" spans="1:11" x14ac:dyDescent="0.25">
      <c r="A113" s="42" t="s">
        <v>382</v>
      </c>
      <c r="B113" s="36" t="s">
        <v>559</v>
      </c>
      <c r="C113" s="37" t="s">
        <v>66</v>
      </c>
      <c r="D113" s="38" t="s">
        <v>332</v>
      </c>
      <c r="E113" s="39" t="s">
        <v>333</v>
      </c>
      <c r="F113" s="38" t="s">
        <v>104</v>
      </c>
      <c r="G113" s="46">
        <v>1</v>
      </c>
      <c r="H113" s="40">
        <v>1332.55</v>
      </c>
      <c r="I113" s="37" t="s">
        <v>10</v>
      </c>
      <c r="J113" s="46">
        <v>1751.64</v>
      </c>
      <c r="K113" s="44">
        <v>1751.64</v>
      </c>
    </row>
    <row r="114" spans="1:11" ht="52.8" x14ac:dyDescent="0.25">
      <c r="A114" s="42" t="s">
        <v>382</v>
      </c>
      <c r="B114" s="36" t="s">
        <v>560</v>
      </c>
      <c r="C114" s="37" t="s">
        <v>66</v>
      </c>
      <c r="D114" s="38" t="s">
        <v>338</v>
      </c>
      <c r="E114" s="39" t="s">
        <v>339</v>
      </c>
      <c r="F114" s="38" t="s">
        <v>108</v>
      </c>
      <c r="G114" s="46">
        <v>2.16</v>
      </c>
      <c r="H114" s="40">
        <v>244.73</v>
      </c>
      <c r="I114" s="37" t="s">
        <v>10</v>
      </c>
      <c r="J114" s="46">
        <v>321.7</v>
      </c>
      <c r="K114" s="44">
        <v>694.87</v>
      </c>
    </row>
    <row r="115" spans="1:11" ht="39.6" x14ac:dyDescent="0.25">
      <c r="A115" s="42" t="s">
        <v>382</v>
      </c>
      <c r="B115" s="36" t="s">
        <v>561</v>
      </c>
      <c r="C115" s="37" t="s">
        <v>98</v>
      </c>
      <c r="D115" s="38" t="s">
        <v>336</v>
      </c>
      <c r="E115" s="39" t="s">
        <v>337</v>
      </c>
      <c r="F115" s="38" t="s">
        <v>108</v>
      </c>
      <c r="G115" s="46">
        <v>20.13</v>
      </c>
      <c r="H115" s="40">
        <v>459.54</v>
      </c>
      <c r="I115" s="37" t="s">
        <v>10</v>
      </c>
      <c r="J115" s="46">
        <v>604.07000000000005</v>
      </c>
      <c r="K115" s="44">
        <v>12159.93</v>
      </c>
    </row>
    <row r="116" spans="1:11" ht="39.6" x14ac:dyDescent="0.25">
      <c r="A116" s="42" t="s">
        <v>382</v>
      </c>
      <c r="B116" s="36" t="s">
        <v>562</v>
      </c>
      <c r="C116" s="37" t="s">
        <v>98</v>
      </c>
      <c r="D116" s="38" t="s">
        <v>563</v>
      </c>
      <c r="E116" s="39" t="s">
        <v>564</v>
      </c>
      <c r="F116" s="38" t="s">
        <v>108</v>
      </c>
      <c r="G116" s="46">
        <v>0.72</v>
      </c>
      <c r="H116" s="40">
        <v>453.45</v>
      </c>
      <c r="I116" s="37" t="s">
        <v>10</v>
      </c>
      <c r="J116" s="46">
        <v>596.05999999999995</v>
      </c>
      <c r="K116" s="44">
        <v>429.16</v>
      </c>
    </row>
    <row r="117" spans="1:11" x14ac:dyDescent="0.25">
      <c r="A117" s="42" t="s">
        <v>178</v>
      </c>
      <c r="B117" s="36" t="s">
        <v>565</v>
      </c>
      <c r="C117" s="37" t="s">
        <v>98</v>
      </c>
      <c r="D117" s="38"/>
      <c r="E117" s="39" t="s">
        <v>566</v>
      </c>
      <c r="F117" s="38" t="s">
        <v>184</v>
      </c>
      <c r="G117" s="46">
        <v>0</v>
      </c>
      <c r="H117" s="40">
        <v>0</v>
      </c>
      <c r="I117" s="37" t="s">
        <v>10</v>
      </c>
      <c r="J117" s="46">
        <v>0</v>
      </c>
      <c r="K117" s="44">
        <v>324520.34999999998</v>
      </c>
    </row>
    <row r="118" spans="1:11" x14ac:dyDescent="0.25">
      <c r="A118" s="42" t="s">
        <v>179</v>
      </c>
      <c r="B118" s="36" t="s">
        <v>567</v>
      </c>
      <c r="C118" s="37" t="s">
        <v>98</v>
      </c>
      <c r="D118" s="38"/>
      <c r="E118" s="39" t="s">
        <v>568</v>
      </c>
      <c r="F118" s="38" t="s">
        <v>184</v>
      </c>
      <c r="G118" s="46">
        <v>0</v>
      </c>
      <c r="H118" s="40">
        <v>0</v>
      </c>
      <c r="I118" s="37" t="s">
        <v>10</v>
      </c>
      <c r="J118" s="46">
        <v>0</v>
      </c>
      <c r="K118" s="44">
        <v>51856.82</v>
      </c>
    </row>
    <row r="119" spans="1:11" x14ac:dyDescent="0.25">
      <c r="A119" s="42" t="s">
        <v>382</v>
      </c>
      <c r="B119" s="36" t="s">
        <v>569</v>
      </c>
      <c r="C119" s="37" t="s">
        <v>99</v>
      </c>
      <c r="D119" s="38" t="s">
        <v>570</v>
      </c>
      <c r="E119" s="39" t="s">
        <v>571</v>
      </c>
      <c r="F119" s="38" t="s">
        <v>572</v>
      </c>
      <c r="G119" s="46">
        <v>33</v>
      </c>
      <c r="H119" s="40">
        <v>400.43</v>
      </c>
      <c r="I119" s="37" t="s">
        <v>10</v>
      </c>
      <c r="J119" s="46">
        <v>526.37</v>
      </c>
      <c r="K119" s="44">
        <v>17370.21</v>
      </c>
    </row>
    <row r="120" spans="1:11" ht="26.4" x14ac:dyDescent="0.25">
      <c r="A120" s="42" t="s">
        <v>382</v>
      </c>
      <c r="B120" s="36" t="s">
        <v>573</v>
      </c>
      <c r="C120" s="37" t="s">
        <v>98</v>
      </c>
      <c r="D120" s="38" t="s">
        <v>574</v>
      </c>
      <c r="E120" s="39" t="s">
        <v>575</v>
      </c>
      <c r="F120" s="38" t="s">
        <v>104</v>
      </c>
      <c r="G120" s="46">
        <v>19</v>
      </c>
      <c r="H120" s="40">
        <v>89.83</v>
      </c>
      <c r="I120" s="37" t="s">
        <v>10</v>
      </c>
      <c r="J120" s="46">
        <v>118.08</v>
      </c>
      <c r="K120" s="44">
        <v>2243.52</v>
      </c>
    </row>
    <row r="121" spans="1:11" ht="26.4" x14ac:dyDescent="0.25">
      <c r="A121" s="42" t="s">
        <v>382</v>
      </c>
      <c r="B121" s="36" t="s">
        <v>576</v>
      </c>
      <c r="C121" s="37" t="s">
        <v>98</v>
      </c>
      <c r="D121" s="38" t="s">
        <v>577</v>
      </c>
      <c r="E121" s="39" t="s">
        <v>578</v>
      </c>
      <c r="F121" s="38" t="s">
        <v>104</v>
      </c>
      <c r="G121" s="46">
        <v>1</v>
      </c>
      <c r="H121" s="40">
        <v>114.37</v>
      </c>
      <c r="I121" s="37" t="s">
        <v>10</v>
      </c>
      <c r="J121" s="46">
        <v>150.34</v>
      </c>
      <c r="K121" s="44">
        <v>150.34</v>
      </c>
    </row>
    <row r="122" spans="1:11" ht="26.4" x14ac:dyDescent="0.25">
      <c r="A122" s="42" t="s">
        <v>382</v>
      </c>
      <c r="B122" s="36" t="s">
        <v>579</v>
      </c>
      <c r="C122" s="37" t="s">
        <v>201</v>
      </c>
      <c r="D122" s="38" t="s">
        <v>580</v>
      </c>
      <c r="E122" s="39" t="s">
        <v>581</v>
      </c>
      <c r="F122" s="38" t="s">
        <v>104</v>
      </c>
      <c r="G122" s="46">
        <v>1</v>
      </c>
      <c r="H122" s="40">
        <v>23883.99</v>
      </c>
      <c r="I122" s="37" t="s">
        <v>10</v>
      </c>
      <c r="J122" s="46">
        <v>31395.5</v>
      </c>
      <c r="K122" s="44">
        <v>31395.5</v>
      </c>
    </row>
    <row r="123" spans="1:11" x14ac:dyDescent="0.25">
      <c r="A123" s="42" t="s">
        <v>382</v>
      </c>
      <c r="B123" s="36" t="s">
        <v>582</v>
      </c>
      <c r="C123" s="37" t="s">
        <v>98</v>
      </c>
      <c r="D123" s="38" t="s">
        <v>583</v>
      </c>
      <c r="E123" s="39" t="s">
        <v>584</v>
      </c>
      <c r="F123" s="38" t="s">
        <v>104</v>
      </c>
      <c r="G123" s="46">
        <v>1</v>
      </c>
      <c r="H123" s="40">
        <v>530.42999999999995</v>
      </c>
      <c r="I123" s="37" t="s">
        <v>10</v>
      </c>
      <c r="J123" s="46">
        <v>697.25</v>
      </c>
      <c r="K123" s="44">
        <v>697.25</v>
      </c>
    </row>
    <row r="124" spans="1:11" x14ac:dyDescent="0.25">
      <c r="A124" s="42" t="s">
        <v>179</v>
      </c>
      <c r="B124" s="36" t="s">
        <v>585</v>
      </c>
      <c r="C124" s="37" t="s">
        <v>98</v>
      </c>
      <c r="D124" s="38"/>
      <c r="E124" s="39" t="s">
        <v>586</v>
      </c>
      <c r="F124" s="38" t="s">
        <v>184</v>
      </c>
      <c r="G124" s="46">
        <v>0</v>
      </c>
      <c r="H124" s="40">
        <v>0</v>
      </c>
      <c r="I124" s="37" t="s">
        <v>10</v>
      </c>
      <c r="J124" s="46">
        <v>0</v>
      </c>
      <c r="K124" s="44">
        <v>32662.65</v>
      </c>
    </row>
    <row r="125" spans="1:11" x14ac:dyDescent="0.25">
      <c r="A125" s="42" t="s">
        <v>382</v>
      </c>
      <c r="B125" s="36" t="s">
        <v>587</v>
      </c>
      <c r="C125" s="37" t="s">
        <v>99</v>
      </c>
      <c r="D125" s="38" t="s">
        <v>588</v>
      </c>
      <c r="E125" s="39" t="s">
        <v>589</v>
      </c>
      <c r="F125" s="38" t="s">
        <v>572</v>
      </c>
      <c r="G125" s="46">
        <v>31</v>
      </c>
      <c r="H125" s="40">
        <v>438.87</v>
      </c>
      <c r="I125" s="37" t="s">
        <v>10</v>
      </c>
      <c r="J125" s="46">
        <v>576.89</v>
      </c>
      <c r="K125" s="44">
        <v>17883.59</v>
      </c>
    </row>
    <row r="126" spans="1:11" ht="39.6" x14ac:dyDescent="0.25">
      <c r="A126" s="42" t="s">
        <v>382</v>
      </c>
      <c r="B126" s="36" t="s">
        <v>590</v>
      </c>
      <c r="C126" s="37" t="s">
        <v>98</v>
      </c>
      <c r="D126" s="38" t="s">
        <v>591</v>
      </c>
      <c r="E126" s="39" t="s">
        <v>592</v>
      </c>
      <c r="F126" s="38" t="s">
        <v>104</v>
      </c>
      <c r="G126" s="46">
        <v>14</v>
      </c>
      <c r="H126" s="40">
        <v>295.08</v>
      </c>
      <c r="I126" s="37" t="s">
        <v>10</v>
      </c>
      <c r="J126" s="46">
        <v>387.88</v>
      </c>
      <c r="K126" s="44">
        <v>5430.32</v>
      </c>
    </row>
    <row r="127" spans="1:11" ht="39.6" x14ac:dyDescent="0.25">
      <c r="A127" s="42" t="s">
        <v>382</v>
      </c>
      <c r="B127" s="36" t="s">
        <v>593</v>
      </c>
      <c r="C127" s="37" t="s">
        <v>98</v>
      </c>
      <c r="D127" s="38" t="s">
        <v>594</v>
      </c>
      <c r="E127" s="39" t="s">
        <v>595</v>
      </c>
      <c r="F127" s="38" t="s">
        <v>104</v>
      </c>
      <c r="G127" s="46">
        <v>1</v>
      </c>
      <c r="H127" s="40">
        <v>273.02999999999997</v>
      </c>
      <c r="I127" s="37" t="s">
        <v>10</v>
      </c>
      <c r="J127" s="46">
        <v>358.9</v>
      </c>
      <c r="K127" s="44">
        <v>358.9</v>
      </c>
    </row>
    <row r="128" spans="1:11" x14ac:dyDescent="0.25">
      <c r="A128" s="42" t="s">
        <v>382</v>
      </c>
      <c r="B128" s="36" t="s">
        <v>596</v>
      </c>
      <c r="C128" s="37" t="s">
        <v>99</v>
      </c>
      <c r="D128" s="38" t="s">
        <v>597</v>
      </c>
      <c r="E128" s="39" t="s">
        <v>598</v>
      </c>
      <c r="F128" s="38" t="s">
        <v>104</v>
      </c>
      <c r="G128" s="46">
        <v>2</v>
      </c>
      <c r="H128" s="40">
        <v>1807.88</v>
      </c>
      <c r="I128" s="37" t="s">
        <v>10</v>
      </c>
      <c r="J128" s="46">
        <v>2376.46</v>
      </c>
      <c r="K128" s="44">
        <v>4752.92</v>
      </c>
    </row>
    <row r="129" spans="1:11" ht="39.6" x14ac:dyDescent="0.25">
      <c r="A129" s="42" t="s">
        <v>382</v>
      </c>
      <c r="B129" s="36" t="s">
        <v>599</v>
      </c>
      <c r="C129" s="37" t="s">
        <v>98</v>
      </c>
      <c r="D129" s="38" t="s">
        <v>600</v>
      </c>
      <c r="E129" s="39" t="s">
        <v>601</v>
      </c>
      <c r="F129" s="38" t="s">
        <v>104</v>
      </c>
      <c r="G129" s="46">
        <v>1</v>
      </c>
      <c r="H129" s="40">
        <v>1805.92</v>
      </c>
      <c r="I129" s="37" t="s">
        <v>10</v>
      </c>
      <c r="J129" s="46">
        <v>2373.88</v>
      </c>
      <c r="K129" s="44">
        <v>2373.88</v>
      </c>
    </row>
    <row r="130" spans="1:11" x14ac:dyDescent="0.25">
      <c r="A130" s="42" t="s">
        <v>382</v>
      </c>
      <c r="B130" s="36" t="s">
        <v>602</v>
      </c>
      <c r="C130" s="37" t="s">
        <v>99</v>
      </c>
      <c r="D130" s="38" t="s">
        <v>603</v>
      </c>
      <c r="E130" s="39" t="s">
        <v>604</v>
      </c>
      <c r="F130" s="38" t="s">
        <v>104</v>
      </c>
      <c r="G130" s="46">
        <v>1</v>
      </c>
      <c r="H130" s="40">
        <v>1417.3</v>
      </c>
      <c r="I130" s="37" t="s">
        <v>10</v>
      </c>
      <c r="J130" s="46">
        <v>1863.04</v>
      </c>
      <c r="K130" s="44">
        <v>1863.04</v>
      </c>
    </row>
    <row r="131" spans="1:11" x14ac:dyDescent="0.25">
      <c r="A131" s="42" t="s">
        <v>179</v>
      </c>
      <c r="B131" s="36" t="s">
        <v>605</v>
      </c>
      <c r="C131" s="37" t="s">
        <v>98</v>
      </c>
      <c r="D131" s="38"/>
      <c r="E131" s="39" t="s">
        <v>606</v>
      </c>
      <c r="F131" s="38" t="s">
        <v>184</v>
      </c>
      <c r="G131" s="46">
        <v>0</v>
      </c>
      <c r="H131" s="40">
        <v>0</v>
      </c>
      <c r="I131" s="37" t="s">
        <v>10</v>
      </c>
      <c r="J131" s="46">
        <v>0</v>
      </c>
      <c r="K131" s="44">
        <v>4091.3</v>
      </c>
    </row>
    <row r="132" spans="1:11" ht="26.4" x14ac:dyDescent="0.25">
      <c r="A132" s="42" t="s">
        <v>382</v>
      </c>
      <c r="B132" s="36" t="s">
        <v>607</v>
      </c>
      <c r="C132" s="37" t="s">
        <v>98</v>
      </c>
      <c r="D132" s="38" t="s">
        <v>608</v>
      </c>
      <c r="E132" s="39" t="s">
        <v>609</v>
      </c>
      <c r="F132" s="38" t="s">
        <v>107</v>
      </c>
      <c r="G132" s="46">
        <v>30</v>
      </c>
      <c r="H132" s="40">
        <v>73.16</v>
      </c>
      <c r="I132" s="37" t="s">
        <v>10</v>
      </c>
      <c r="J132" s="46">
        <v>96.17</v>
      </c>
      <c r="K132" s="44">
        <v>2885.1</v>
      </c>
    </row>
    <row r="133" spans="1:11" x14ac:dyDescent="0.25">
      <c r="A133" s="42" t="s">
        <v>382</v>
      </c>
      <c r="B133" s="36" t="s">
        <v>610</v>
      </c>
      <c r="C133" s="37" t="s">
        <v>99</v>
      </c>
      <c r="D133" s="38" t="s">
        <v>167</v>
      </c>
      <c r="E133" s="39" t="s">
        <v>168</v>
      </c>
      <c r="F133" s="38" t="s">
        <v>104</v>
      </c>
      <c r="G133" s="46">
        <v>4</v>
      </c>
      <c r="H133" s="40">
        <v>229.4</v>
      </c>
      <c r="I133" s="37" t="s">
        <v>10</v>
      </c>
      <c r="J133" s="46">
        <v>301.55</v>
      </c>
      <c r="K133" s="44">
        <v>1206.2</v>
      </c>
    </row>
    <row r="134" spans="1:11" x14ac:dyDescent="0.25">
      <c r="A134" s="42" t="s">
        <v>179</v>
      </c>
      <c r="B134" s="36" t="s">
        <v>611</v>
      </c>
      <c r="C134" s="37" t="s">
        <v>98</v>
      </c>
      <c r="D134" s="38"/>
      <c r="E134" s="39" t="s">
        <v>612</v>
      </c>
      <c r="F134" s="38" t="s">
        <v>184</v>
      </c>
      <c r="G134" s="46">
        <v>0</v>
      </c>
      <c r="H134" s="40">
        <v>0</v>
      </c>
      <c r="I134" s="37" t="s">
        <v>10</v>
      </c>
      <c r="J134" s="46">
        <v>0</v>
      </c>
      <c r="K134" s="44">
        <v>125151.58</v>
      </c>
    </row>
    <row r="135" spans="1:11" x14ac:dyDescent="0.25">
      <c r="A135" s="42" t="s">
        <v>382</v>
      </c>
      <c r="B135" s="36" t="s">
        <v>613</v>
      </c>
      <c r="C135" s="37" t="s">
        <v>99</v>
      </c>
      <c r="D135" s="38" t="s">
        <v>614</v>
      </c>
      <c r="E135" s="39" t="s">
        <v>615</v>
      </c>
      <c r="F135" s="38" t="s">
        <v>572</v>
      </c>
      <c r="G135" s="46">
        <v>104</v>
      </c>
      <c r="H135" s="40">
        <v>645.35</v>
      </c>
      <c r="I135" s="37" t="s">
        <v>10</v>
      </c>
      <c r="J135" s="46">
        <v>848.31</v>
      </c>
      <c r="K135" s="44">
        <v>88224.24</v>
      </c>
    </row>
    <row r="136" spans="1:11" x14ac:dyDescent="0.25">
      <c r="A136" s="42" t="s">
        <v>382</v>
      </c>
      <c r="B136" s="36" t="s">
        <v>616</v>
      </c>
      <c r="C136" s="37" t="s">
        <v>99</v>
      </c>
      <c r="D136" s="38" t="s">
        <v>617</v>
      </c>
      <c r="E136" s="39" t="s">
        <v>618</v>
      </c>
      <c r="F136" s="38" t="s">
        <v>572</v>
      </c>
      <c r="G136" s="46">
        <v>70</v>
      </c>
      <c r="H136" s="40">
        <v>261.72000000000003</v>
      </c>
      <c r="I136" s="37" t="s">
        <v>10</v>
      </c>
      <c r="J136" s="46">
        <v>344.03</v>
      </c>
      <c r="K136" s="44">
        <v>24082.1</v>
      </c>
    </row>
    <row r="137" spans="1:11" x14ac:dyDescent="0.25">
      <c r="A137" s="42" t="s">
        <v>382</v>
      </c>
      <c r="B137" s="36" t="s">
        <v>619</v>
      </c>
      <c r="C137" s="37" t="s">
        <v>99</v>
      </c>
      <c r="D137" s="38" t="s">
        <v>620</v>
      </c>
      <c r="E137" s="39" t="s">
        <v>621</v>
      </c>
      <c r="F137" s="38" t="s">
        <v>104</v>
      </c>
      <c r="G137" s="46">
        <v>18</v>
      </c>
      <c r="H137" s="40">
        <v>19.78</v>
      </c>
      <c r="I137" s="37" t="s">
        <v>10</v>
      </c>
      <c r="J137" s="46">
        <v>26</v>
      </c>
      <c r="K137" s="44">
        <v>468</v>
      </c>
    </row>
    <row r="138" spans="1:11" x14ac:dyDescent="0.25">
      <c r="A138" s="42" t="s">
        <v>382</v>
      </c>
      <c r="B138" s="36" t="s">
        <v>622</v>
      </c>
      <c r="C138" s="37" t="s">
        <v>99</v>
      </c>
      <c r="D138" s="38" t="s">
        <v>623</v>
      </c>
      <c r="E138" s="39" t="s">
        <v>624</v>
      </c>
      <c r="F138" s="38" t="s">
        <v>104</v>
      </c>
      <c r="G138" s="46">
        <v>4</v>
      </c>
      <c r="H138" s="40">
        <v>37.56</v>
      </c>
      <c r="I138" s="37" t="s">
        <v>10</v>
      </c>
      <c r="J138" s="46">
        <v>49.37</v>
      </c>
      <c r="K138" s="44">
        <v>197.48</v>
      </c>
    </row>
    <row r="139" spans="1:11" x14ac:dyDescent="0.25">
      <c r="A139" s="42" t="s">
        <v>382</v>
      </c>
      <c r="B139" s="36" t="s">
        <v>625</v>
      </c>
      <c r="C139" s="37" t="s">
        <v>99</v>
      </c>
      <c r="D139" s="38" t="s">
        <v>626</v>
      </c>
      <c r="E139" s="39" t="s">
        <v>627</v>
      </c>
      <c r="F139" s="38" t="s">
        <v>104</v>
      </c>
      <c r="G139" s="46">
        <v>1</v>
      </c>
      <c r="H139" s="40">
        <v>67.14</v>
      </c>
      <c r="I139" s="37" t="s">
        <v>10</v>
      </c>
      <c r="J139" s="46">
        <v>88.26</v>
      </c>
      <c r="K139" s="44">
        <v>88.26</v>
      </c>
    </row>
    <row r="140" spans="1:11" x14ac:dyDescent="0.25">
      <c r="A140" s="42" t="s">
        <v>382</v>
      </c>
      <c r="B140" s="36" t="s">
        <v>628</v>
      </c>
      <c r="C140" s="37" t="s">
        <v>99</v>
      </c>
      <c r="D140" s="38" t="s">
        <v>629</v>
      </c>
      <c r="E140" s="39" t="s">
        <v>630</v>
      </c>
      <c r="F140" s="38" t="s">
        <v>104</v>
      </c>
      <c r="G140" s="46">
        <v>4</v>
      </c>
      <c r="H140" s="40">
        <v>35.090000000000003</v>
      </c>
      <c r="I140" s="37" t="s">
        <v>10</v>
      </c>
      <c r="J140" s="46">
        <v>46.13</v>
      </c>
      <c r="K140" s="44">
        <v>184.52</v>
      </c>
    </row>
    <row r="141" spans="1:11" ht="26.4" x14ac:dyDescent="0.25">
      <c r="A141" s="42" t="s">
        <v>382</v>
      </c>
      <c r="B141" s="36" t="s">
        <v>631</v>
      </c>
      <c r="C141" s="37" t="s">
        <v>98</v>
      </c>
      <c r="D141" s="38" t="s">
        <v>632</v>
      </c>
      <c r="E141" s="39" t="s">
        <v>633</v>
      </c>
      <c r="F141" s="38" t="s">
        <v>104</v>
      </c>
      <c r="G141" s="46">
        <v>8</v>
      </c>
      <c r="H141" s="40">
        <v>32.76</v>
      </c>
      <c r="I141" s="37" t="s">
        <v>10</v>
      </c>
      <c r="J141" s="46">
        <v>43.06</v>
      </c>
      <c r="K141" s="44">
        <v>344.48</v>
      </c>
    </row>
    <row r="142" spans="1:11" ht="26.4" x14ac:dyDescent="0.25">
      <c r="A142" s="42" t="s">
        <v>382</v>
      </c>
      <c r="B142" s="36" t="s">
        <v>634</v>
      </c>
      <c r="C142" s="37" t="s">
        <v>66</v>
      </c>
      <c r="D142" s="38" t="s">
        <v>342</v>
      </c>
      <c r="E142" s="39" t="s">
        <v>343</v>
      </c>
      <c r="F142" s="38" t="s">
        <v>104</v>
      </c>
      <c r="G142" s="46">
        <v>54</v>
      </c>
      <c r="H142" s="40">
        <v>52.97</v>
      </c>
      <c r="I142" s="37" t="s">
        <v>10</v>
      </c>
      <c r="J142" s="46">
        <v>69.63</v>
      </c>
      <c r="K142" s="44">
        <v>3760.02</v>
      </c>
    </row>
    <row r="143" spans="1:11" ht="26.4" x14ac:dyDescent="0.25">
      <c r="A143" s="42" t="s">
        <v>382</v>
      </c>
      <c r="B143" s="36" t="s">
        <v>635</v>
      </c>
      <c r="C143" s="37" t="s">
        <v>201</v>
      </c>
      <c r="D143" s="38" t="s">
        <v>636</v>
      </c>
      <c r="E143" s="39" t="s">
        <v>637</v>
      </c>
      <c r="F143" s="38" t="s">
        <v>104</v>
      </c>
      <c r="G143" s="46">
        <v>1</v>
      </c>
      <c r="H143" s="40">
        <v>2453.5100000000002</v>
      </c>
      <c r="I143" s="37" t="s">
        <v>10</v>
      </c>
      <c r="J143" s="46">
        <v>3225.14</v>
      </c>
      <c r="K143" s="44">
        <v>3225.14</v>
      </c>
    </row>
    <row r="144" spans="1:11" x14ac:dyDescent="0.25">
      <c r="A144" s="42" t="s">
        <v>382</v>
      </c>
      <c r="B144" s="36" t="s">
        <v>638</v>
      </c>
      <c r="C144" s="37" t="s">
        <v>99</v>
      </c>
      <c r="D144" s="38" t="s">
        <v>639</v>
      </c>
      <c r="E144" s="39" t="s">
        <v>640</v>
      </c>
      <c r="F144" s="38" t="s">
        <v>104</v>
      </c>
      <c r="G144" s="46">
        <v>1</v>
      </c>
      <c r="H144" s="40">
        <v>1491.87</v>
      </c>
      <c r="I144" s="37" t="s">
        <v>10</v>
      </c>
      <c r="J144" s="46">
        <v>1961.06</v>
      </c>
      <c r="K144" s="44">
        <v>1961.06</v>
      </c>
    </row>
    <row r="145" spans="1:11" ht="39.6" x14ac:dyDescent="0.25">
      <c r="A145" s="42" t="s">
        <v>382</v>
      </c>
      <c r="B145" s="36" t="s">
        <v>641</v>
      </c>
      <c r="C145" s="37" t="s">
        <v>98</v>
      </c>
      <c r="D145" s="38" t="s">
        <v>642</v>
      </c>
      <c r="E145" s="39" t="s">
        <v>643</v>
      </c>
      <c r="F145" s="38" t="s">
        <v>104</v>
      </c>
      <c r="G145" s="46">
        <v>1</v>
      </c>
      <c r="H145" s="40">
        <v>1990.32</v>
      </c>
      <c r="I145" s="37" t="s">
        <v>10</v>
      </c>
      <c r="J145" s="46">
        <v>2616.2800000000002</v>
      </c>
      <c r="K145" s="44">
        <v>2616.2800000000002</v>
      </c>
    </row>
    <row r="146" spans="1:11" x14ac:dyDescent="0.25">
      <c r="A146" s="42" t="s">
        <v>179</v>
      </c>
      <c r="B146" s="36" t="s">
        <v>644</v>
      </c>
      <c r="C146" s="37" t="s">
        <v>98</v>
      </c>
      <c r="D146" s="38"/>
      <c r="E146" s="39" t="s">
        <v>645</v>
      </c>
      <c r="F146" s="38" t="s">
        <v>184</v>
      </c>
      <c r="G146" s="46">
        <v>0</v>
      </c>
      <c r="H146" s="40">
        <v>0</v>
      </c>
      <c r="I146" s="37" t="s">
        <v>10</v>
      </c>
      <c r="J146" s="46">
        <v>0</v>
      </c>
      <c r="K146" s="44">
        <v>11659.91</v>
      </c>
    </row>
    <row r="147" spans="1:11" x14ac:dyDescent="0.25">
      <c r="A147" s="42" t="s">
        <v>382</v>
      </c>
      <c r="B147" s="36" t="s">
        <v>646</v>
      </c>
      <c r="C147" s="37" t="s">
        <v>99</v>
      </c>
      <c r="D147" s="38" t="s">
        <v>647</v>
      </c>
      <c r="E147" s="39" t="s">
        <v>648</v>
      </c>
      <c r="F147" s="38" t="s">
        <v>572</v>
      </c>
      <c r="G147" s="46">
        <v>12</v>
      </c>
      <c r="H147" s="40">
        <v>584.84</v>
      </c>
      <c r="I147" s="37" t="s">
        <v>10</v>
      </c>
      <c r="J147" s="46">
        <v>768.77</v>
      </c>
      <c r="K147" s="44">
        <v>9225.24</v>
      </c>
    </row>
    <row r="148" spans="1:11" x14ac:dyDescent="0.25">
      <c r="A148" s="42" t="s">
        <v>382</v>
      </c>
      <c r="B148" s="36" t="s">
        <v>649</v>
      </c>
      <c r="C148" s="37" t="s">
        <v>98</v>
      </c>
      <c r="D148" s="38" t="s">
        <v>650</v>
      </c>
      <c r="E148" s="39" t="s">
        <v>651</v>
      </c>
      <c r="F148" s="38" t="s">
        <v>104</v>
      </c>
      <c r="G148" s="46">
        <v>12</v>
      </c>
      <c r="H148" s="40">
        <v>44.15</v>
      </c>
      <c r="I148" s="37" t="s">
        <v>10</v>
      </c>
      <c r="J148" s="46">
        <v>58.04</v>
      </c>
      <c r="K148" s="44">
        <v>696.48</v>
      </c>
    </row>
    <row r="149" spans="1:11" ht="26.4" x14ac:dyDescent="0.25">
      <c r="A149" s="42" t="s">
        <v>382</v>
      </c>
      <c r="B149" s="36" t="s">
        <v>652</v>
      </c>
      <c r="C149" s="37" t="s">
        <v>98</v>
      </c>
      <c r="D149" s="38" t="s">
        <v>653</v>
      </c>
      <c r="E149" s="39" t="s">
        <v>654</v>
      </c>
      <c r="F149" s="38" t="s">
        <v>104</v>
      </c>
      <c r="G149" s="46">
        <v>1</v>
      </c>
      <c r="H149" s="40">
        <v>1119.71</v>
      </c>
      <c r="I149" s="37" t="s">
        <v>10</v>
      </c>
      <c r="J149" s="46">
        <v>1471.86</v>
      </c>
      <c r="K149" s="44">
        <v>1471.86</v>
      </c>
    </row>
    <row r="150" spans="1:11" x14ac:dyDescent="0.25">
      <c r="A150" s="42" t="s">
        <v>382</v>
      </c>
      <c r="B150" s="36" t="s">
        <v>655</v>
      </c>
      <c r="C150" s="37" t="s">
        <v>99</v>
      </c>
      <c r="D150" s="38" t="s">
        <v>656</v>
      </c>
      <c r="E150" s="39" t="s">
        <v>657</v>
      </c>
      <c r="F150" s="38" t="s">
        <v>572</v>
      </c>
      <c r="G150" s="46">
        <v>1</v>
      </c>
      <c r="H150" s="40">
        <v>202.61</v>
      </c>
      <c r="I150" s="37" t="s">
        <v>10</v>
      </c>
      <c r="J150" s="46">
        <v>266.33</v>
      </c>
      <c r="K150" s="44">
        <v>266.33</v>
      </c>
    </row>
    <row r="151" spans="1:11" x14ac:dyDescent="0.25">
      <c r="A151" s="42" t="s">
        <v>179</v>
      </c>
      <c r="B151" s="36" t="s">
        <v>658</v>
      </c>
      <c r="C151" s="37" t="s">
        <v>98</v>
      </c>
      <c r="D151" s="38"/>
      <c r="E151" s="39" t="s">
        <v>659</v>
      </c>
      <c r="F151" s="38" t="s">
        <v>184</v>
      </c>
      <c r="G151" s="46">
        <v>0</v>
      </c>
      <c r="H151" s="40">
        <v>0</v>
      </c>
      <c r="I151" s="37" t="s">
        <v>10</v>
      </c>
      <c r="J151" s="46">
        <v>0</v>
      </c>
      <c r="K151" s="44">
        <v>38547.599999999999</v>
      </c>
    </row>
    <row r="152" spans="1:11" ht="26.4" x14ac:dyDescent="0.25">
      <c r="A152" s="42" t="s">
        <v>382</v>
      </c>
      <c r="B152" s="36" t="s">
        <v>660</v>
      </c>
      <c r="C152" s="37" t="s">
        <v>98</v>
      </c>
      <c r="D152" s="38" t="s">
        <v>661</v>
      </c>
      <c r="E152" s="39" t="s">
        <v>662</v>
      </c>
      <c r="F152" s="38" t="s">
        <v>107</v>
      </c>
      <c r="G152" s="46">
        <v>270</v>
      </c>
      <c r="H152" s="40">
        <v>60.43</v>
      </c>
      <c r="I152" s="37" t="s">
        <v>10</v>
      </c>
      <c r="J152" s="46">
        <v>79.44</v>
      </c>
      <c r="K152" s="44">
        <v>21448.799999999999</v>
      </c>
    </row>
    <row r="153" spans="1:11" ht="26.4" x14ac:dyDescent="0.25">
      <c r="A153" s="42" t="s">
        <v>382</v>
      </c>
      <c r="B153" s="36" t="s">
        <v>663</v>
      </c>
      <c r="C153" s="37" t="s">
        <v>98</v>
      </c>
      <c r="D153" s="38" t="s">
        <v>664</v>
      </c>
      <c r="E153" s="39" t="s">
        <v>665</v>
      </c>
      <c r="F153" s="38" t="s">
        <v>104</v>
      </c>
      <c r="G153" s="46">
        <v>10</v>
      </c>
      <c r="H153" s="40">
        <v>55.16</v>
      </c>
      <c r="I153" s="37" t="s">
        <v>10</v>
      </c>
      <c r="J153" s="46">
        <v>72.510000000000005</v>
      </c>
      <c r="K153" s="44">
        <v>725.1</v>
      </c>
    </row>
    <row r="154" spans="1:11" x14ac:dyDescent="0.25">
      <c r="A154" s="42" t="s">
        <v>382</v>
      </c>
      <c r="B154" s="36" t="s">
        <v>666</v>
      </c>
      <c r="C154" s="37" t="s">
        <v>201</v>
      </c>
      <c r="D154" s="38" t="s">
        <v>667</v>
      </c>
      <c r="E154" s="39" t="s">
        <v>668</v>
      </c>
      <c r="F154" s="38" t="s">
        <v>104</v>
      </c>
      <c r="G154" s="46">
        <v>30</v>
      </c>
      <c r="H154" s="40">
        <v>385.83</v>
      </c>
      <c r="I154" s="37" t="s">
        <v>10</v>
      </c>
      <c r="J154" s="46">
        <v>507.17</v>
      </c>
      <c r="K154" s="44">
        <v>15215.1</v>
      </c>
    </row>
    <row r="155" spans="1:11" ht="26.4" x14ac:dyDescent="0.25">
      <c r="A155" s="42" t="s">
        <v>382</v>
      </c>
      <c r="B155" s="36" t="s">
        <v>669</v>
      </c>
      <c r="C155" s="37" t="s">
        <v>106</v>
      </c>
      <c r="D155" s="38" t="s">
        <v>670</v>
      </c>
      <c r="E155" s="39" t="s">
        <v>671</v>
      </c>
      <c r="F155" s="38" t="s">
        <v>191</v>
      </c>
      <c r="G155" s="46">
        <v>10</v>
      </c>
      <c r="H155" s="40">
        <v>55.18</v>
      </c>
      <c r="I155" s="37" t="s">
        <v>10</v>
      </c>
      <c r="J155" s="46">
        <v>72.53</v>
      </c>
      <c r="K155" s="44">
        <v>725.3</v>
      </c>
    </row>
    <row r="156" spans="1:11" ht="26.4" x14ac:dyDescent="0.25">
      <c r="A156" s="42" t="s">
        <v>382</v>
      </c>
      <c r="B156" s="36" t="s">
        <v>672</v>
      </c>
      <c r="C156" s="37" t="s">
        <v>98</v>
      </c>
      <c r="D156" s="38" t="s">
        <v>673</v>
      </c>
      <c r="E156" s="39" t="s">
        <v>674</v>
      </c>
      <c r="F156" s="38" t="s">
        <v>104</v>
      </c>
      <c r="G156" s="46">
        <v>1</v>
      </c>
      <c r="H156" s="40">
        <v>129.15</v>
      </c>
      <c r="I156" s="37" t="s">
        <v>10</v>
      </c>
      <c r="J156" s="46">
        <v>169.77</v>
      </c>
      <c r="K156" s="44">
        <v>169.77</v>
      </c>
    </row>
    <row r="157" spans="1:11" ht="26.4" x14ac:dyDescent="0.25">
      <c r="A157" s="42" t="s">
        <v>382</v>
      </c>
      <c r="B157" s="36" t="s">
        <v>675</v>
      </c>
      <c r="C157" s="37" t="s">
        <v>98</v>
      </c>
      <c r="D157" s="38" t="s">
        <v>676</v>
      </c>
      <c r="E157" s="39" t="s">
        <v>677</v>
      </c>
      <c r="F157" s="38" t="s">
        <v>104</v>
      </c>
      <c r="G157" s="46">
        <v>1</v>
      </c>
      <c r="H157" s="40">
        <v>200.48</v>
      </c>
      <c r="I157" s="37" t="s">
        <v>10</v>
      </c>
      <c r="J157" s="46">
        <v>263.52999999999997</v>
      </c>
      <c r="K157" s="44">
        <v>263.52999999999997</v>
      </c>
    </row>
    <row r="158" spans="1:11" x14ac:dyDescent="0.25">
      <c r="A158" s="42" t="s">
        <v>179</v>
      </c>
      <c r="B158" s="36" t="s">
        <v>678</v>
      </c>
      <c r="C158" s="37" t="s">
        <v>98</v>
      </c>
      <c r="D158" s="38"/>
      <c r="E158" s="39" t="s">
        <v>679</v>
      </c>
      <c r="F158" s="38" t="s">
        <v>184</v>
      </c>
      <c r="G158" s="46">
        <v>0</v>
      </c>
      <c r="H158" s="40">
        <v>0</v>
      </c>
      <c r="I158" s="37" t="s">
        <v>10</v>
      </c>
      <c r="J158" s="46">
        <v>0</v>
      </c>
      <c r="K158" s="44">
        <v>60550.49</v>
      </c>
    </row>
    <row r="159" spans="1:11" x14ac:dyDescent="0.25">
      <c r="A159" s="42" t="s">
        <v>382</v>
      </c>
      <c r="B159" s="36" t="s">
        <v>680</v>
      </c>
      <c r="C159" s="37" t="s">
        <v>99</v>
      </c>
      <c r="D159" s="38" t="s">
        <v>681</v>
      </c>
      <c r="E159" s="39" t="s">
        <v>682</v>
      </c>
      <c r="F159" s="38" t="s">
        <v>572</v>
      </c>
      <c r="G159" s="46">
        <v>11</v>
      </c>
      <c r="H159" s="40">
        <v>524.54999999999995</v>
      </c>
      <c r="I159" s="37" t="s">
        <v>10</v>
      </c>
      <c r="J159" s="46">
        <v>689.52</v>
      </c>
      <c r="K159" s="44">
        <v>7584.72</v>
      </c>
    </row>
    <row r="160" spans="1:11" x14ac:dyDescent="0.25">
      <c r="A160" s="42" t="s">
        <v>382</v>
      </c>
      <c r="B160" s="36" t="s">
        <v>683</v>
      </c>
      <c r="C160" s="37" t="s">
        <v>99</v>
      </c>
      <c r="D160" s="38" t="s">
        <v>684</v>
      </c>
      <c r="E160" s="39" t="s">
        <v>685</v>
      </c>
      <c r="F160" s="38" t="s">
        <v>572</v>
      </c>
      <c r="G160" s="46">
        <v>11</v>
      </c>
      <c r="H160" s="40">
        <v>269.86</v>
      </c>
      <c r="I160" s="37" t="s">
        <v>10</v>
      </c>
      <c r="J160" s="46">
        <v>354.73</v>
      </c>
      <c r="K160" s="44">
        <v>3902.03</v>
      </c>
    </row>
    <row r="161" spans="1:11" x14ac:dyDescent="0.25">
      <c r="A161" s="42" t="s">
        <v>382</v>
      </c>
      <c r="B161" s="36" t="s">
        <v>686</v>
      </c>
      <c r="C161" s="37" t="s">
        <v>99</v>
      </c>
      <c r="D161" s="38" t="s">
        <v>687</v>
      </c>
      <c r="E161" s="39" t="s">
        <v>688</v>
      </c>
      <c r="F161" s="38" t="s">
        <v>104</v>
      </c>
      <c r="G161" s="46">
        <v>11</v>
      </c>
      <c r="H161" s="40">
        <v>3393.18</v>
      </c>
      <c r="I161" s="37" t="s">
        <v>10</v>
      </c>
      <c r="J161" s="46">
        <v>4460.34</v>
      </c>
      <c r="K161" s="44">
        <v>49063.74</v>
      </c>
    </row>
    <row r="162" spans="1:11" x14ac:dyDescent="0.25">
      <c r="A162" s="42" t="s">
        <v>178</v>
      </c>
      <c r="B162" s="36" t="s">
        <v>689</v>
      </c>
      <c r="C162" s="37" t="s">
        <v>98</v>
      </c>
      <c r="D162" s="38"/>
      <c r="E162" s="39" t="s">
        <v>690</v>
      </c>
      <c r="F162" s="38" t="s">
        <v>184</v>
      </c>
      <c r="G162" s="46">
        <v>0</v>
      </c>
      <c r="H162" s="40">
        <v>0</v>
      </c>
      <c r="I162" s="37" t="s">
        <v>10</v>
      </c>
      <c r="J162" s="46">
        <v>0</v>
      </c>
      <c r="K162" s="44">
        <v>55236.14</v>
      </c>
    </row>
    <row r="163" spans="1:11" x14ac:dyDescent="0.25">
      <c r="A163" s="42" t="s">
        <v>179</v>
      </c>
      <c r="B163" s="36" t="s">
        <v>691</v>
      </c>
      <c r="C163" s="37" t="s">
        <v>98</v>
      </c>
      <c r="D163" s="38"/>
      <c r="E163" s="39" t="s">
        <v>692</v>
      </c>
      <c r="F163" s="38" t="s">
        <v>184</v>
      </c>
      <c r="G163" s="46">
        <v>0</v>
      </c>
      <c r="H163" s="40">
        <v>0</v>
      </c>
      <c r="I163" s="37" t="s">
        <v>10</v>
      </c>
      <c r="J163" s="46">
        <v>0</v>
      </c>
      <c r="K163" s="44">
        <v>11134.68</v>
      </c>
    </row>
    <row r="164" spans="1:11" x14ac:dyDescent="0.25">
      <c r="A164" s="42" t="s">
        <v>382</v>
      </c>
      <c r="B164" s="36" t="s">
        <v>693</v>
      </c>
      <c r="C164" s="37" t="s">
        <v>66</v>
      </c>
      <c r="D164" s="38" t="s">
        <v>349</v>
      </c>
      <c r="E164" s="39" t="s">
        <v>350</v>
      </c>
      <c r="F164" s="38" t="s">
        <v>108</v>
      </c>
      <c r="G164" s="46">
        <v>9.91</v>
      </c>
      <c r="H164" s="40">
        <v>854.76</v>
      </c>
      <c r="I164" s="37" t="s">
        <v>10</v>
      </c>
      <c r="J164" s="46">
        <v>1123.58</v>
      </c>
      <c r="K164" s="44">
        <v>11134.68</v>
      </c>
    </row>
    <row r="165" spans="1:11" x14ac:dyDescent="0.25">
      <c r="A165" s="42" t="s">
        <v>179</v>
      </c>
      <c r="B165" s="36" t="s">
        <v>694</v>
      </c>
      <c r="C165" s="37" t="s">
        <v>98</v>
      </c>
      <c r="D165" s="38"/>
      <c r="E165" s="39" t="s">
        <v>695</v>
      </c>
      <c r="F165" s="38" t="s">
        <v>184</v>
      </c>
      <c r="G165" s="46">
        <v>0</v>
      </c>
      <c r="H165" s="40"/>
      <c r="I165" s="37" t="s">
        <v>10</v>
      </c>
      <c r="J165" s="46">
        <v>0</v>
      </c>
      <c r="K165" s="44">
        <v>10284.26</v>
      </c>
    </row>
    <row r="166" spans="1:11" ht="52.8" x14ac:dyDescent="0.25">
      <c r="A166" s="42" t="s">
        <v>382</v>
      </c>
      <c r="B166" s="36" t="s">
        <v>696</v>
      </c>
      <c r="C166" s="37" t="s">
        <v>98</v>
      </c>
      <c r="D166" s="38" t="s">
        <v>697</v>
      </c>
      <c r="E166" s="39" t="s">
        <v>698</v>
      </c>
      <c r="F166" s="38" t="s">
        <v>104</v>
      </c>
      <c r="G166" s="46">
        <v>13</v>
      </c>
      <c r="H166" s="40">
        <v>250.92</v>
      </c>
      <c r="I166" s="37" t="s">
        <v>10</v>
      </c>
      <c r="J166" s="46">
        <v>329.83</v>
      </c>
      <c r="K166" s="44">
        <v>4287.79</v>
      </c>
    </row>
    <row r="167" spans="1:11" ht="39.6" x14ac:dyDescent="0.25">
      <c r="A167" s="42" t="s">
        <v>382</v>
      </c>
      <c r="B167" s="36" t="s">
        <v>699</v>
      </c>
      <c r="C167" s="37" t="s">
        <v>98</v>
      </c>
      <c r="D167" s="38" t="s">
        <v>700</v>
      </c>
      <c r="E167" s="39" t="s">
        <v>701</v>
      </c>
      <c r="F167" s="38" t="s">
        <v>104</v>
      </c>
      <c r="G167" s="46">
        <v>1</v>
      </c>
      <c r="H167" s="40">
        <v>557.20000000000005</v>
      </c>
      <c r="I167" s="37" t="s">
        <v>10</v>
      </c>
      <c r="J167" s="46">
        <v>732.44</v>
      </c>
      <c r="K167" s="44">
        <v>732.44</v>
      </c>
    </row>
    <row r="168" spans="1:11" ht="39.6" x14ac:dyDescent="0.25">
      <c r="A168" s="42" t="s">
        <v>382</v>
      </c>
      <c r="B168" s="36" t="s">
        <v>702</v>
      </c>
      <c r="C168" s="37" t="s">
        <v>98</v>
      </c>
      <c r="D168" s="38" t="s">
        <v>703</v>
      </c>
      <c r="E168" s="39" t="s">
        <v>704</v>
      </c>
      <c r="F168" s="38" t="s">
        <v>104</v>
      </c>
      <c r="G168" s="46">
        <v>4</v>
      </c>
      <c r="H168" s="40">
        <v>808.5</v>
      </c>
      <c r="I168" s="37" t="s">
        <v>10</v>
      </c>
      <c r="J168" s="46">
        <v>1062.77</v>
      </c>
      <c r="K168" s="44">
        <v>4251.08</v>
      </c>
    </row>
    <row r="169" spans="1:11" x14ac:dyDescent="0.25">
      <c r="A169" s="42" t="s">
        <v>382</v>
      </c>
      <c r="B169" s="36" t="s">
        <v>705</v>
      </c>
      <c r="C169" s="37" t="s">
        <v>201</v>
      </c>
      <c r="D169" s="38" t="s">
        <v>706</v>
      </c>
      <c r="E169" s="39" t="s">
        <v>707</v>
      </c>
      <c r="F169" s="38" t="s">
        <v>104</v>
      </c>
      <c r="G169" s="46">
        <v>5</v>
      </c>
      <c r="H169" s="40">
        <v>66.61</v>
      </c>
      <c r="I169" s="37" t="s">
        <v>10</v>
      </c>
      <c r="J169" s="46">
        <v>87.56</v>
      </c>
      <c r="K169" s="44">
        <v>437.8</v>
      </c>
    </row>
    <row r="170" spans="1:11" x14ac:dyDescent="0.25">
      <c r="A170" s="42" t="s">
        <v>382</v>
      </c>
      <c r="B170" s="36" t="s">
        <v>708</v>
      </c>
      <c r="C170" s="37" t="s">
        <v>99</v>
      </c>
      <c r="D170" s="38" t="s">
        <v>709</v>
      </c>
      <c r="E170" s="39" t="s">
        <v>710</v>
      </c>
      <c r="F170" s="38" t="s">
        <v>104</v>
      </c>
      <c r="G170" s="46">
        <v>5</v>
      </c>
      <c r="H170" s="40">
        <v>87.51</v>
      </c>
      <c r="I170" s="37" t="s">
        <v>10</v>
      </c>
      <c r="J170" s="46">
        <v>115.03</v>
      </c>
      <c r="K170" s="44">
        <v>575.15</v>
      </c>
    </row>
    <row r="171" spans="1:11" x14ac:dyDescent="0.25">
      <c r="A171" s="42" t="s">
        <v>179</v>
      </c>
      <c r="B171" s="36" t="s">
        <v>711</v>
      </c>
      <c r="C171" s="37" t="s">
        <v>98</v>
      </c>
      <c r="D171" s="38"/>
      <c r="E171" s="39" t="s">
        <v>712</v>
      </c>
      <c r="F171" s="38" t="s">
        <v>184</v>
      </c>
      <c r="G171" s="46">
        <v>0</v>
      </c>
      <c r="H171" s="40">
        <v>0</v>
      </c>
      <c r="I171" s="37" t="s">
        <v>10</v>
      </c>
      <c r="J171" s="46">
        <v>0</v>
      </c>
      <c r="K171" s="44">
        <v>20658.55</v>
      </c>
    </row>
    <row r="172" spans="1:11" ht="39.6" x14ac:dyDescent="0.25">
      <c r="A172" s="42" t="s">
        <v>382</v>
      </c>
      <c r="B172" s="36" t="s">
        <v>713</v>
      </c>
      <c r="C172" s="37" t="s">
        <v>66</v>
      </c>
      <c r="D172" s="38" t="s">
        <v>363</v>
      </c>
      <c r="E172" s="39" t="s">
        <v>364</v>
      </c>
      <c r="F172" s="38" t="s">
        <v>104</v>
      </c>
      <c r="G172" s="46">
        <v>6</v>
      </c>
      <c r="H172" s="40">
        <v>416.19</v>
      </c>
      <c r="I172" s="37" t="s">
        <v>10</v>
      </c>
      <c r="J172" s="46">
        <v>547.08000000000004</v>
      </c>
      <c r="K172" s="44">
        <v>3282.48</v>
      </c>
    </row>
    <row r="173" spans="1:11" x14ac:dyDescent="0.25">
      <c r="A173" s="42" t="s">
        <v>382</v>
      </c>
      <c r="B173" s="36" t="s">
        <v>714</v>
      </c>
      <c r="C173" s="37" t="s">
        <v>99</v>
      </c>
      <c r="D173" s="38" t="s">
        <v>715</v>
      </c>
      <c r="E173" s="39" t="s">
        <v>716</v>
      </c>
      <c r="F173" s="38" t="s">
        <v>104</v>
      </c>
      <c r="G173" s="46">
        <v>13</v>
      </c>
      <c r="H173" s="40">
        <v>274.20999999999998</v>
      </c>
      <c r="I173" s="37" t="s">
        <v>10</v>
      </c>
      <c r="J173" s="46">
        <v>360.45</v>
      </c>
      <c r="K173" s="44">
        <v>4685.8500000000004</v>
      </c>
    </row>
    <row r="174" spans="1:11" ht="26.4" x14ac:dyDescent="0.25">
      <c r="A174" s="42" t="s">
        <v>382</v>
      </c>
      <c r="B174" s="36" t="s">
        <v>717</v>
      </c>
      <c r="C174" s="37" t="s">
        <v>98</v>
      </c>
      <c r="D174" s="38" t="s">
        <v>718</v>
      </c>
      <c r="E174" s="39" t="s">
        <v>719</v>
      </c>
      <c r="F174" s="38" t="s">
        <v>104</v>
      </c>
      <c r="G174" s="46">
        <v>6</v>
      </c>
      <c r="H174" s="40">
        <v>86.7</v>
      </c>
      <c r="I174" s="37" t="s">
        <v>10</v>
      </c>
      <c r="J174" s="46">
        <v>113.97</v>
      </c>
      <c r="K174" s="44">
        <v>683.82</v>
      </c>
    </row>
    <row r="175" spans="1:11" x14ac:dyDescent="0.25">
      <c r="A175" s="42" t="s">
        <v>382</v>
      </c>
      <c r="B175" s="36" t="s">
        <v>720</v>
      </c>
      <c r="C175" s="37" t="s">
        <v>99</v>
      </c>
      <c r="D175" s="38" t="s">
        <v>721</v>
      </c>
      <c r="E175" s="39" t="s">
        <v>722</v>
      </c>
      <c r="F175" s="38" t="s">
        <v>104</v>
      </c>
      <c r="G175" s="46">
        <v>2</v>
      </c>
      <c r="H175" s="40">
        <v>72.23</v>
      </c>
      <c r="I175" s="37" t="s">
        <v>10</v>
      </c>
      <c r="J175" s="46">
        <v>94.95</v>
      </c>
      <c r="K175" s="44">
        <v>189.9</v>
      </c>
    </row>
    <row r="176" spans="1:11" x14ac:dyDescent="0.25">
      <c r="A176" s="42" t="s">
        <v>382</v>
      </c>
      <c r="B176" s="36" t="s">
        <v>723</v>
      </c>
      <c r="C176" s="37" t="s">
        <v>99</v>
      </c>
      <c r="D176" s="38" t="s">
        <v>724</v>
      </c>
      <c r="E176" s="39" t="s">
        <v>725</v>
      </c>
      <c r="F176" s="38" t="s">
        <v>104</v>
      </c>
      <c r="G176" s="46">
        <v>1</v>
      </c>
      <c r="H176" s="40">
        <v>180.47</v>
      </c>
      <c r="I176" s="37" t="s">
        <v>10</v>
      </c>
      <c r="J176" s="46">
        <v>237.23</v>
      </c>
      <c r="K176" s="44">
        <v>237.23</v>
      </c>
    </row>
    <row r="177" spans="1:11" x14ac:dyDescent="0.25">
      <c r="A177" s="42" t="s">
        <v>382</v>
      </c>
      <c r="B177" s="36" t="s">
        <v>726</v>
      </c>
      <c r="C177" s="37" t="s">
        <v>99</v>
      </c>
      <c r="D177" s="38" t="s">
        <v>727</v>
      </c>
      <c r="E177" s="39" t="s">
        <v>728</v>
      </c>
      <c r="F177" s="38" t="s">
        <v>104</v>
      </c>
      <c r="G177" s="46">
        <v>1</v>
      </c>
      <c r="H177" s="40">
        <v>99.82</v>
      </c>
      <c r="I177" s="37" t="s">
        <v>10</v>
      </c>
      <c r="J177" s="46">
        <v>131.21</v>
      </c>
      <c r="K177" s="44">
        <v>131.21</v>
      </c>
    </row>
    <row r="178" spans="1:11" ht="26.4" x14ac:dyDescent="0.25">
      <c r="A178" s="42" t="s">
        <v>382</v>
      </c>
      <c r="B178" s="36" t="s">
        <v>729</v>
      </c>
      <c r="C178" s="37" t="s">
        <v>98</v>
      </c>
      <c r="D178" s="38" t="s">
        <v>730</v>
      </c>
      <c r="E178" s="39" t="s">
        <v>731</v>
      </c>
      <c r="F178" s="38" t="s">
        <v>104</v>
      </c>
      <c r="G178" s="46">
        <v>13</v>
      </c>
      <c r="H178" s="40">
        <v>364.23</v>
      </c>
      <c r="I178" s="37" t="s">
        <v>10</v>
      </c>
      <c r="J178" s="46">
        <v>478.78</v>
      </c>
      <c r="K178" s="44">
        <v>6224.14</v>
      </c>
    </row>
    <row r="179" spans="1:11" ht="26.4" x14ac:dyDescent="0.25">
      <c r="A179" s="42" t="s">
        <v>382</v>
      </c>
      <c r="B179" s="36" t="s">
        <v>732</v>
      </c>
      <c r="C179" s="37" t="s">
        <v>98</v>
      </c>
      <c r="D179" s="38" t="s">
        <v>733</v>
      </c>
      <c r="E179" s="39" t="s">
        <v>734</v>
      </c>
      <c r="F179" s="38" t="s">
        <v>104</v>
      </c>
      <c r="G179" s="46">
        <v>8</v>
      </c>
      <c r="H179" s="40">
        <v>330.01</v>
      </c>
      <c r="I179" s="37" t="s">
        <v>10</v>
      </c>
      <c r="J179" s="46">
        <v>433.8</v>
      </c>
      <c r="K179" s="44">
        <v>3470.4</v>
      </c>
    </row>
    <row r="180" spans="1:11" ht="26.4" x14ac:dyDescent="0.25">
      <c r="A180" s="42" t="s">
        <v>382</v>
      </c>
      <c r="B180" s="36" t="s">
        <v>735</v>
      </c>
      <c r="C180" s="37" t="s">
        <v>98</v>
      </c>
      <c r="D180" s="38" t="s">
        <v>736</v>
      </c>
      <c r="E180" s="39" t="s">
        <v>737</v>
      </c>
      <c r="F180" s="38" t="s">
        <v>104</v>
      </c>
      <c r="G180" s="46">
        <v>1</v>
      </c>
      <c r="H180" s="40">
        <v>638.34</v>
      </c>
      <c r="I180" s="37" t="s">
        <v>10</v>
      </c>
      <c r="J180" s="46">
        <v>839.1</v>
      </c>
      <c r="K180" s="44">
        <v>839.1</v>
      </c>
    </row>
    <row r="181" spans="1:11" x14ac:dyDescent="0.25">
      <c r="A181" s="42" t="s">
        <v>382</v>
      </c>
      <c r="B181" s="36" t="s">
        <v>738</v>
      </c>
      <c r="C181" s="37" t="s">
        <v>201</v>
      </c>
      <c r="D181" s="38" t="s">
        <v>739</v>
      </c>
      <c r="E181" s="39" t="s">
        <v>740</v>
      </c>
      <c r="F181" s="38" t="s">
        <v>104</v>
      </c>
      <c r="G181" s="46">
        <v>1</v>
      </c>
      <c r="H181" s="40">
        <v>695.64</v>
      </c>
      <c r="I181" s="37" t="s">
        <v>10</v>
      </c>
      <c r="J181" s="46">
        <v>914.42</v>
      </c>
      <c r="K181" s="44">
        <v>914.42</v>
      </c>
    </row>
    <row r="182" spans="1:11" x14ac:dyDescent="0.25">
      <c r="A182" s="42" t="s">
        <v>179</v>
      </c>
      <c r="B182" s="36" t="s">
        <v>741</v>
      </c>
      <c r="C182" s="37" t="s">
        <v>98</v>
      </c>
      <c r="D182" s="38"/>
      <c r="E182" s="39" t="s">
        <v>742</v>
      </c>
      <c r="F182" s="38" t="s">
        <v>184</v>
      </c>
      <c r="G182" s="46">
        <v>0</v>
      </c>
      <c r="H182" s="40">
        <v>0</v>
      </c>
      <c r="I182" s="37" t="s">
        <v>10</v>
      </c>
      <c r="J182" s="46">
        <v>0</v>
      </c>
      <c r="K182" s="44">
        <v>6752.4</v>
      </c>
    </row>
    <row r="183" spans="1:11" ht="26.4" x14ac:dyDescent="0.25">
      <c r="A183" s="42" t="s">
        <v>382</v>
      </c>
      <c r="B183" s="36" t="s">
        <v>743</v>
      </c>
      <c r="C183" s="37" t="s">
        <v>98</v>
      </c>
      <c r="D183" s="38" t="s">
        <v>744</v>
      </c>
      <c r="E183" s="39" t="s">
        <v>745</v>
      </c>
      <c r="F183" s="38" t="s">
        <v>104</v>
      </c>
      <c r="G183" s="46">
        <v>16</v>
      </c>
      <c r="H183" s="40">
        <v>71.05</v>
      </c>
      <c r="I183" s="37" t="s">
        <v>10</v>
      </c>
      <c r="J183" s="46">
        <v>93.4</v>
      </c>
      <c r="K183" s="44">
        <v>1494.4</v>
      </c>
    </row>
    <row r="184" spans="1:11" x14ac:dyDescent="0.25">
      <c r="A184" s="42" t="s">
        <v>382</v>
      </c>
      <c r="B184" s="36" t="s">
        <v>746</v>
      </c>
      <c r="C184" s="37" t="s">
        <v>137</v>
      </c>
      <c r="D184" s="38" t="s">
        <v>110</v>
      </c>
      <c r="E184" s="39" t="s">
        <v>747</v>
      </c>
      <c r="F184" s="38" t="s">
        <v>104</v>
      </c>
      <c r="G184" s="46">
        <v>1</v>
      </c>
      <c r="H184" s="40">
        <v>4000</v>
      </c>
      <c r="I184" s="37" t="s">
        <v>10</v>
      </c>
      <c r="J184" s="46">
        <v>5258</v>
      </c>
      <c r="K184" s="44">
        <v>5258</v>
      </c>
    </row>
    <row r="185" spans="1:11" x14ac:dyDescent="0.25">
      <c r="A185" s="42" t="s">
        <v>179</v>
      </c>
      <c r="B185" s="36" t="s">
        <v>748</v>
      </c>
      <c r="C185" s="37" t="s">
        <v>98</v>
      </c>
      <c r="D185" s="38"/>
      <c r="E185" s="39" t="s">
        <v>749</v>
      </c>
      <c r="F185" s="38" t="s">
        <v>184</v>
      </c>
      <c r="G185" s="46">
        <v>0</v>
      </c>
      <c r="H185" s="40"/>
      <c r="I185" s="37" t="s">
        <v>10</v>
      </c>
      <c r="J185" s="46">
        <v>0</v>
      </c>
      <c r="K185" s="44">
        <v>1922.22</v>
      </c>
    </row>
    <row r="186" spans="1:11" x14ac:dyDescent="0.25">
      <c r="A186" s="42" t="s">
        <v>382</v>
      </c>
      <c r="B186" s="36" t="s">
        <v>750</v>
      </c>
      <c r="C186" s="37" t="s">
        <v>201</v>
      </c>
      <c r="D186" s="38" t="s">
        <v>751</v>
      </c>
      <c r="E186" s="39" t="s">
        <v>752</v>
      </c>
      <c r="F186" s="38" t="s">
        <v>104</v>
      </c>
      <c r="G186" s="46">
        <v>3</v>
      </c>
      <c r="H186" s="40">
        <v>57.54</v>
      </c>
      <c r="I186" s="37" t="s">
        <v>10</v>
      </c>
      <c r="J186" s="46">
        <v>75.64</v>
      </c>
      <c r="K186" s="44">
        <v>226.92</v>
      </c>
    </row>
    <row r="187" spans="1:11" x14ac:dyDescent="0.25">
      <c r="A187" s="42" t="s">
        <v>382</v>
      </c>
      <c r="B187" s="36" t="s">
        <v>753</v>
      </c>
      <c r="C187" s="37" t="s">
        <v>99</v>
      </c>
      <c r="D187" s="38" t="s">
        <v>754</v>
      </c>
      <c r="E187" s="39" t="s">
        <v>755</v>
      </c>
      <c r="F187" s="38" t="s">
        <v>104</v>
      </c>
      <c r="G187" s="46">
        <v>3</v>
      </c>
      <c r="H187" s="40">
        <v>369.15</v>
      </c>
      <c r="I187" s="37" t="s">
        <v>10</v>
      </c>
      <c r="J187" s="46">
        <v>485.25</v>
      </c>
      <c r="K187" s="44">
        <v>1455.75</v>
      </c>
    </row>
    <row r="188" spans="1:11" ht="26.4" x14ac:dyDescent="0.25">
      <c r="A188" s="42" t="s">
        <v>382</v>
      </c>
      <c r="B188" s="36" t="s">
        <v>756</v>
      </c>
      <c r="C188" s="37" t="s">
        <v>98</v>
      </c>
      <c r="D188" s="38" t="s">
        <v>757</v>
      </c>
      <c r="E188" s="39" t="s">
        <v>758</v>
      </c>
      <c r="F188" s="38" t="s">
        <v>104</v>
      </c>
      <c r="G188" s="46">
        <v>3</v>
      </c>
      <c r="H188" s="40">
        <v>23.35</v>
      </c>
      <c r="I188" s="37" t="s">
        <v>10</v>
      </c>
      <c r="J188" s="46">
        <v>30.69</v>
      </c>
      <c r="K188" s="44">
        <v>92.07</v>
      </c>
    </row>
    <row r="189" spans="1:11" ht="39.6" x14ac:dyDescent="0.25">
      <c r="A189" s="42" t="s">
        <v>382</v>
      </c>
      <c r="B189" s="36" t="s">
        <v>759</v>
      </c>
      <c r="C189" s="37" t="s">
        <v>106</v>
      </c>
      <c r="D189" s="38" t="s">
        <v>760</v>
      </c>
      <c r="E189" s="39" t="s">
        <v>761</v>
      </c>
      <c r="F189" s="38" t="s">
        <v>191</v>
      </c>
      <c r="G189" s="46">
        <v>3</v>
      </c>
      <c r="H189" s="40">
        <v>37.4</v>
      </c>
      <c r="I189" s="37" t="s">
        <v>10</v>
      </c>
      <c r="J189" s="46">
        <v>49.16</v>
      </c>
      <c r="K189" s="44">
        <v>147.47999999999999</v>
      </c>
    </row>
    <row r="190" spans="1:11" x14ac:dyDescent="0.25">
      <c r="A190" s="42" t="s">
        <v>179</v>
      </c>
      <c r="B190" s="36" t="s">
        <v>762</v>
      </c>
      <c r="C190" s="37" t="s">
        <v>98</v>
      </c>
      <c r="D190" s="38"/>
      <c r="E190" s="39" t="s">
        <v>763</v>
      </c>
      <c r="F190" s="38" t="s">
        <v>184</v>
      </c>
      <c r="G190" s="46">
        <v>0</v>
      </c>
      <c r="H190" s="40"/>
      <c r="I190" s="37" t="s">
        <v>10</v>
      </c>
      <c r="J190" s="46">
        <v>0</v>
      </c>
      <c r="K190" s="44">
        <v>4484.03</v>
      </c>
    </row>
    <row r="191" spans="1:11" x14ac:dyDescent="0.25">
      <c r="A191" s="42" t="s">
        <v>382</v>
      </c>
      <c r="B191" s="36" t="s">
        <v>764</v>
      </c>
      <c r="C191" s="37" t="s">
        <v>99</v>
      </c>
      <c r="D191" s="38" t="s">
        <v>765</v>
      </c>
      <c r="E191" s="39" t="s">
        <v>766</v>
      </c>
      <c r="F191" s="38" t="s">
        <v>104</v>
      </c>
      <c r="G191" s="46">
        <v>1</v>
      </c>
      <c r="H191" s="40">
        <v>402.78</v>
      </c>
      <c r="I191" s="37" t="s">
        <v>10</v>
      </c>
      <c r="J191" s="46">
        <v>529.45000000000005</v>
      </c>
      <c r="K191" s="44">
        <v>529.45000000000005</v>
      </c>
    </row>
    <row r="192" spans="1:11" ht="39.6" x14ac:dyDescent="0.25">
      <c r="A192" s="42" t="s">
        <v>382</v>
      </c>
      <c r="B192" s="36" t="s">
        <v>767</v>
      </c>
      <c r="C192" s="37" t="s">
        <v>106</v>
      </c>
      <c r="D192" s="38" t="s">
        <v>768</v>
      </c>
      <c r="E192" s="39" t="s">
        <v>769</v>
      </c>
      <c r="F192" s="38" t="s">
        <v>191</v>
      </c>
      <c r="G192" s="46">
        <v>30</v>
      </c>
      <c r="H192" s="40">
        <v>82.56</v>
      </c>
      <c r="I192" s="37" t="s">
        <v>10</v>
      </c>
      <c r="J192" s="46">
        <v>108.53</v>
      </c>
      <c r="K192" s="44">
        <v>3255.9</v>
      </c>
    </row>
    <row r="193" spans="1:11" ht="26.4" x14ac:dyDescent="0.25">
      <c r="A193" s="42" t="s">
        <v>382</v>
      </c>
      <c r="B193" s="36" t="s">
        <v>770</v>
      </c>
      <c r="C193" s="37" t="s">
        <v>66</v>
      </c>
      <c r="D193" s="38" t="s">
        <v>371</v>
      </c>
      <c r="E193" s="39" t="s">
        <v>372</v>
      </c>
      <c r="F193" s="38" t="s">
        <v>104</v>
      </c>
      <c r="G193" s="46">
        <v>2</v>
      </c>
      <c r="H193" s="40">
        <v>265.76</v>
      </c>
      <c r="I193" s="37" t="s">
        <v>10</v>
      </c>
      <c r="J193" s="46">
        <v>349.34</v>
      </c>
      <c r="K193" s="44">
        <v>698.68</v>
      </c>
    </row>
    <row r="194" spans="1:11" x14ac:dyDescent="0.25">
      <c r="A194" s="42" t="s">
        <v>178</v>
      </c>
      <c r="B194" s="36" t="s">
        <v>771</v>
      </c>
      <c r="C194" s="37" t="s">
        <v>98</v>
      </c>
      <c r="D194" s="38"/>
      <c r="E194" s="39" t="s">
        <v>772</v>
      </c>
      <c r="F194" s="38" t="s">
        <v>184</v>
      </c>
      <c r="G194" s="46">
        <v>0</v>
      </c>
      <c r="H194" s="40">
        <v>0</v>
      </c>
      <c r="I194" s="37" t="s">
        <v>10</v>
      </c>
      <c r="J194" s="46">
        <v>0</v>
      </c>
      <c r="K194" s="44">
        <v>243621.37</v>
      </c>
    </row>
    <row r="195" spans="1:11" x14ac:dyDescent="0.25">
      <c r="A195" s="42" t="s">
        <v>179</v>
      </c>
      <c r="B195" s="36" t="s">
        <v>773</v>
      </c>
      <c r="C195" s="37" t="s">
        <v>98</v>
      </c>
      <c r="D195" s="38"/>
      <c r="E195" s="39" t="s">
        <v>774</v>
      </c>
      <c r="F195" s="38" t="s">
        <v>184</v>
      </c>
      <c r="G195" s="46">
        <v>0</v>
      </c>
      <c r="H195" s="40">
        <v>0</v>
      </c>
      <c r="I195" s="37" t="s">
        <v>10</v>
      </c>
      <c r="J195" s="46">
        <v>0</v>
      </c>
      <c r="K195" s="44">
        <v>97078.85</v>
      </c>
    </row>
    <row r="196" spans="1:11" x14ac:dyDescent="0.25">
      <c r="A196" s="42" t="s">
        <v>382</v>
      </c>
      <c r="B196" s="36" t="s">
        <v>775</v>
      </c>
      <c r="C196" s="37" t="s">
        <v>99</v>
      </c>
      <c r="D196" s="38" t="s">
        <v>776</v>
      </c>
      <c r="E196" s="39" t="s">
        <v>777</v>
      </c>
      <c r="F196" s="38" t="s">
        <v>107</v>
      </c>
      <c r="G196" s="46">
        <v>73.73</v>
      </c>
      <c r="H196" s="40">
        <v>887.23</v>
      </c>
      <c r="I196" s="37" t="s">
        <v>10</v>
      </c>
      <c r="J196" s="46">
        <v>1166.26</v>
      </c>
      <c r="K196" s="44">
        <v>85988.35</v>
      </c>
    </row>
    <row r="197" spans="1:11" ht="26.4" x14ac:dyDescent="0.25">
      <c r="A197" s="42" t="s">
        <v>382</v>
      </c>
      <c r="B197" s="36" t="s">
        <v>778</v>
      </c>
      <c r="C197" s="37" t="s">
        <v>98</v>
      </c>
      <c r="D197" s="38" t="s">
        <v>458</v>
      </c>
      <c r="E197" s="39" t="s">
        <v>459</v>
      </c>
      <c r="F197" s="38" t="s">
        <v>107</v>
      </c>
      <c r="G197" s="46">
        <v>73.73</v>
      </c>
      <c r="H197" s="40">
        <v>51.77</v>
      </c>
      <c r="I197" s="37" t="s">
        <v>10</v>
      </c>
      <c r="J197" s="46">
        <v>68.05</v>
      </c>
      <c r="K197" s="44">
        <v>5017.33</v>
      </c>
    </row>
    <row r="198" spans="1:11" ht="52.8" x14ac:dyDescent="0.25">
      <c r="A198" s="42" t="s">
        <v>382</v>
      </c>
      <c r="B198" s="36" t="s">
        <v>779</v>
      </c>
      <c r="C198" s="37" t="s">
        <v>98</v>
      </c>
      <c r="D198" s="38" t="s">
        <v>780</v>
      </c>
      <c r="E198" s="39" t="s">
        <v>781</v>
      </c>
      <c r="F198" s="38" t="s">
        <v>108</v>
      </c>
      <c r="G198" s="46">
        <v>2.2000000000000002</v>
      </c>
      <c r="H198" s="40">
        <v>181.36</v>
      </c>
      <c r="I198" s="37" t="s">
        <v>10</v>
      </c>
      <c r="J198" s="46">
        <v>238.4</v>
      </c>
      <c r="K198" s="44">
        <v>524.48</v>
      </c>
    </row>
    <row r="199" spans="1:11" x14ac:dyDescent="0.25">
      <c r="A199" s="42" t="s">
        <v>382</v>
      </c>
      <c r="B199" s="36" t="s">
        <v>782</v>
      </c>
      <c r="C199" s="37" t="s">
        <v>99</v>
      </c>
      <c r="D199" s="38" t="s">
        <v>555</v>
      </c>
      <c r="E199" s="39" t="s">
        <v>556</v>
      </c>
      <c r="F199" s="38" t="s">
        <v>108</v>
      </c>
      <c r="G199" s="46">
        <v>6.6</v>
      </c>
      <c r="H199" s="40">
        <v>639.57000000000005</v>
      </c>
      <c r="I199" s="37" t="s">
        <v>10</v>
      </c>
      <c r="J199" s="46">
        <v>840.71</v>
      </c>
      <c r="K199" s="44">
        <v>5548.69</v>
      </c>
    </row>
    <row r="200" spans="1:11" x14ac:dyDescent="0.25">
      <c r="A200" s="42" t="s">
        <v>179</v>
      </c>
      <c r="B200" s="36" t="s">
        <v>783</v>
      </c>
      <c r="C200" s="37" t="s">
        <v>98</v>
      </c>
      <c r="D200" s="38"/>
      <c r="E200" s="39" t="s">
        <v>784</v>
      </c>
      <c r="F200" s="38" t="s">
        <v>184</v>
      </c>
      <c r="G200" s="46">
        <v>0</v>
      </c>
      <c r="H200" s="40">
        <v>0</v>
      </c>
      <c r="I200" s="37" t="s">
        <v>10</v>
      </c>
      <c r="J200" s="46">
        <v>0</v>
      </c>
      <c r="K200" s="44">
        <v>36563.79</v>
      </c>
    </row>
    <row r="201" spans="1:11" ht="39.6" x14ac:dyDescent="0.25">
      <c r="A201" s="42" t="s">
        <v>382</v>
      </c>
      <c r="B201" s="36" t="s">
        <v>785</v>
      </c>
      <c r="C201" s="37" t="s">
        <v>98</v>
      </c>
      <c r="D201" s="38" t="s">
        <v>483</v>
      </c>
      <c r="E201" s="39" t="s">
        <v>484</v>
      </c>
      <c r="F201" s="38" t="s">
        <v>105</v>
      </c>
      <c r="G201" s="46">
        <v>6.63</v>
      </c>
      <c r="H201" s="40">
        <v>949.18</v>
      </c>
      <c r="I201" s="37" t="s">
        <v>10</v>
      </c>
      <c r="J201" s="46">
        <v>1247.7</v>
      </c>
      <c r="K201" s="44">
        <v>8272.25</v>
      </c>
    </row>
    <row r="202" spans="1:11" ht="26.4" x14ac:dyDescent="0.25">
      <c r="A202" s="42" t="s">
        <v>382</v>
      </c>
      <c r="B202" s="36" t="s">
        <v>786</v>
      </c>
      <c r="C202" s="37" t="s">
        <v>98</v>
      </c>
      <c r="D202" s="38" t="s">
        <v>787</v>
      </c>
      <c r="E202" s="39" t="s">
        <v>788</v>
      </c>
      <c r="F202" s="38" t="s">
        <v>108</v>
      </c>
      <c r="G202" s="46">
        <v>116.81</v>
      </c>
      <c r="H202" s="40">
        <v>94.68</v>
      </c>
      <c r="I202" s="37" t="s">
        <v>10</v>
      </c>
      <c r="J202" s="46">
        <v>124.46</v>
      </c>
      <c r="K202" s="44">
        <v>14538.17</v>
      </c>
    </row>
    <row r="203" spans="1:11" x14ac:dyDescent="0.25">
      <c r="A203" s="42" t="s">
        <v>382</v>
      </c>
      <c r="B203" s="36" t="s">
        <v>789</v>
      </c>
      <c r="C203" s="37" t="s">
        <v>99</v>
      </c>
      <c r="D203" s="38" t="s">
        <v>486</v>
      </c>
      <c r="E203" s="39" t="s">
        <v>487</v>
      </c>
      <c r="F203" s="38" t="s">
        <v>108</v>
      </c>
      <c r="G203" s="46">
        <v>173.92</v>
      </c>
      <c r="H203" s="40">
        <v>34.31</v>
      </c>
      <c r="I203" s="37" t="s">
        <v>10</v>
      </c>
      <c r="J203" s="46">
        <v>45.1</v>
      </c>
      <c r="K203" s="44">
        <v>7843.79</v>
      </c>
    </row>
    <row r="204" spans="1:11" ht="26.4" x14ac:dyDescent="0.25">
      <c r="A204" s="42" t="s">
        <v>382</v>
      </c>
      <c r="B204" s="36" t="s">
        <v>790</v>
      </c>
      <c r="C204" s="37" t="s">
        <v>98</v>
      </c>
      <c r="D204" s="38" t="s">
        <v>791</v>
      </c>
      <c r="E204" s="39" t="s">
        <v>792</v>
      </c>
      <c r="F204" s="38" t="s">
        <v>105</v>
      </c>
      <c r="G204" s="46">
        <v>10.31</v>
      </c>
      <c r="H204" s="40">
        <v>307.87</v>
      </c>
      <c r="I204" s="37" t="s">
        <v>10</v>
      </c>
      <c r="J204" s="46">
        <v>404.7</v>
      </c>
      <c r="K204" s="44">
        <v>4172.46</v>
      </c>
    </row>
    <row r="205" spans="1:11" ht="26.4" x14ac:dyDescent="0.25">
      <c r="A205" s="42" t="s">
        <v>382</v>
      </c>
      <c r="B205" s="36" t="s">
        <v>793</v>
      </c>
      <c r="C205" s="37" t="s">
        <v>98</v>
      </c>
      <c r="D205" s="38" t="s">
        <v>794</v>
      </c>
      <c r="E205" s="39" t="s">
        <v>795</v>
      </c>
      <c r="F205" s="38" t="s">
        <v>108</v>
      </c>
      <c r="G205" s="46">
        <v>8.31</v>
      </c>
      <c r="H205" s="40">
        <v>159.03</v>
      </c>
      <c r="I205" s="37" t="s">
        <v>10</v>
      </c>
      <c r="J205" s="46">
        <v>209.04</v>
      </c>
      <c r="K205" s="44">
        <v>1737.12</v>
      </c>
    </row>
    <row r="206" spans="1:11" x14ac:dyDescent="0.25">
      <c r="A206" s="42" t="s">
        <v>179</v>
      </c>
      <c r="B206" s="36" t="s">
        <v>796</v>
      </c>
      <c r="C206" s="37" t="s">
        <v>98</v>
      </c>
      <c r="D206" s="38"/>
      <c r="E206" s="39" t="s">
        <v>797</v>
      </c>
      <c r="F206" s="38" t="s">
        <v>184</v>
      </c>
      <c r="G206" s="46">
        <v>0</v>
      </c>
      <c r="H206" s="40"/>
      <c r="I206" s="37" t="s">
        <v>10</v>
      </c>
      <c r="J206" s="46">
        <v>0</v>
      </c>
      <c r="K206" s="44">
        <v>1751.15</v>
      </c>
    </row>
    <row r="207" spans="1:11" x14ac:dyDescent="0.25">
      <c r="A207" s="42" t="s">
        <v>382</v>
      </c>
      <c r="B207" s="36" t="s">
        <v>798</v>
      </c>
      <c r="C207" s="37" t="s">
        <v>99</v>
      </c>
      <c r="D207" s="38" t="s">
        <v>765</v>
      </c>
      <c r="E207" s="39" t="s">
        <v>766</v>
      </c>
      <c r="F207" s="38" t="s">
        <v>104</v>
      </c>
      <c r="G207" s="46">
        <v>3</v>
      </c>
      <c r="H207" s="40">
        <v>402.78</v>
      </c>
      <c r="I207" s="37" t="s">
        <v>10</v>
      </c>
      <c r="J207" s="46">
        <v>529.45000000000005</v>
      </c>
      <c r="K207" s="44">
        <v>1588.35</v>
      </c>
    </row>
    <row r="208" spans="1:11" ht="26.4" x14ac:dyDescent="0.25">
      <c r="A208" s="42" t="s">
        <v>382</v>
      </c>
      <c r="B208" s="36" t="s">
        <v>799</v>
      </c>
      <c r="C208" s="37" t="s">
        <v>98</v>
      </c>
      <c r="D208" s="38" t="s">
        <v>800</v>
      </c>
      <c r="E208" s="39" t="s">
        <v>801</v>
      </c>
      <c r="F208" s="38" t="s">
        <v>107</v>
      </c>
      <c r="G208" s="46">
        <v>20</v>
      </c>
      <c r="H208" s="40">
        <v>6.19</v>
      </c>
      <c r="I208" s="37" t="s">
        <v>10</v>
      </c>
      <c r="J208" s="46">
        <v>8.14</v>
      </c>
      <c r="K208" s="44">
        <v>162.80000000000001</v>
      </c>
    </row>
    <row r="209" spans="1:11" x14ac:dyDescent="0.25">
      <c r="A209" s="42" t="s">
        <v>179</v>
      </c>
      <c r="B209" s="36" t="s">
        <v>802</v>
      </c>
      <c r="C209" s="37" t="s">
        <v>98</v>
      </c>
      <c r="D209" s="38"/>
      <c r="E209" s="39" t="s">
        <v>803</v>
      </c>
      <c r="F209" s="38" t="s">
        <v>184</v>
      </c>
      <c r="G209" s="46">
        <v>0</v>
      </c>
      <c r="H209" s="40">
        <v>0</v>
      </c>
      <c r="I209" s="37" t="s">
        <v>10</v>
      </c>
      <c r="J209" s="46">
        <v>0</v>
      </c>
      <c r="K209" s="44">
        <v>86410.67</v>
      </c>
    </row>
    <row r="210" spans="1:11" ht="26.4" x14ac:dyDescent="0.25">
      <c r="A210" s="42" t="s">
        <v>382</v>
      </c>
      <c r="B210" s="36" t="s">
        <v>804</v>
      </c>
      <c r="C210" s="37" t="s">
        <v>98</v>
      </c>
      <c r="D210" s="38" t="s">
        <v>141</v>
      </c>
      <c r="E210" s="39" t="s">
        <v>426</v>
      </c>
      <c r="F210" s="38" t="s">
        <v>105</v>
      </c>
      <c r="G210" s="46">
        <v>5</v>
      </c>
      <c r="H210" s="40">
        <v>86.2</v>
      </c>
      <c r="I210" s="37" t="s">
        <v>10</v>
      </c>
      <c r="J210" s="46">
        <v>113.31</v>
      </c>
      <c r="K210" s="44">
        <v>566.54999999999995</v>
      </c>
    </row>
    <row r="211" spans="1:11" ht="26.4" x14ac:dyDescent="0.25">
      <c r="A211" s="42" t="s">
        <v>382</v>
      </c>
      <c r="B211" s="36" t="s">
        <v>805</v>
      </c>
      <c r="C211" s="37" t="s">
        <v>98</v>
      </c>
      <c r="D211" s="38" t="s">
        <v>142</v>
      </c>
      <c r="E211" s="39" t="s">
        <v>143</v>
      </c>
      <c r="F211" s="38" t="s">
        <v>108</v>
      </c>
      <c r="G211" s="46">
        <v>5</v>
      </c>
      <c r="H211" s="40">
        <v>5.77</v>
      </c>
      <c r="I211" s="37" t="s">
        <v>10</v>
      </c>
      <c r="J211" s="46">
        <v>7.58</v>
      </c>
      <c r="K211" s="44">
        <v>37.9</v>
      </c>
    </row>
    <row r="212" spans="1:11" ht="26.4" x14ac:dyDescent="0.25">
      <c r="A212" s="42" t="s">
        <v>382</v>
      </c>
      <c r="B212" s="36" t="s">
        <v>806</v>
      </c>
      <c r="C212" s="37" t="s">
        <v>98</v>
      </c>
      <c r="D212" s="38" t="s">
        <v>427</v>
      </c>
      <c r="E212" s="39" t="s">
        <v>428</v>
      </c>
      <c r="F212" s="38" t="s">
        <v>105</v>
      </c>
      <c r="G212" s="46">
        <v>0.54</v>
      </c>
      <c r="H212" s="40">
        <v>94.89</v>
      </c>
      <c r="I212" s="37" t="s">
        <v>10</v>
      </c>
      <c r="J212" s="46">
        <v>124.73</v>
      </c>
      <c r="K212" s="44">
        <v>67.349999999999994</v>
      </c>
    </row>
    <row r="213" spans="1:11" ht="26.4" x14ac:dyDescent="0.25">
      <c r="A213" s="42" t="s">
        <v>382</v>
      </c>
      <c r="B213" s="36" t="s">
        <v>807</v>
      </c>
      <c r="C213" s="37" t="s">
        <v>98</v>
      </c>
      <c r="D213" s="38" t="s">
        <v>142</v>
      </c>
      <c r="E213" s="39" t="s">
        <v>143</v>
      </c>
      <c r="F213" s="38" t="s">
        <v>108</v>
      </c>
      <c r="G213" s="46">
        <v>1.8</v>
      </c>
      <c r="H213" s="40">
        <v>5.77</v>
      </c>
      <c r="I213" s="37" t="s">
        <v>10</v>
      </c>
      <c r="J213" s="46">
        <v>7.58</v>
      </c>
      <c r="K213" s="44">
        <v>13.64</v>
      </c>
    </row>
    <row r="214" spans="1:11" ht="39.6" x14ac:dyDescent="0.25">
      <c r="A214" s="42" t="s">
        <v>382</v>
      </c>
      <c r="B214" s="36" t="s">
        <v>808</v>
      </c>
      <c r="C214" s="37" t="s">
        <v>98</v>
      </c>
      <c r="D214" s="38" t="s">
        <v>430</v>
      </c>
      <c r="E214" s="39" t="s">
        <v>431</v>
      </c>
      <c r="F214" s="38" t="s">
        <v>105</v>
      </c>
      <c r="G214" s="46">
        <v>0.25</v>
      </c>
      <c r="H214" s="40">
        <v>510.44</v>
      </c>
      <c r="I214" s="37" t="s">
        <v>10</v>
      </c>
      <c r="J214" s="46">
        <v>670.97</v>
      </c>
      <c r="K214" s="44">
        <v>167.74</v>
      </c>
    </row>
    <row r="215" spans="1:11" ht="26.4" x14ac:dyDescent="0.25">
      <c r="A215" s="42" t="s">
        <v>382</v>
      </c>
      <c r="B215" s="36" t="s">
        <v>809</v>
      </c>
      <c r="C215" s="37" t="s">
        <v>66</v>
      </c>
      <c r="D215" s="38" t="s">
        <v>111</v>
      </c>
      <c r="E215" s="39" t="s">
        <v>213</v>
      </c>
      <c r="F215" s="38" t="s">
        <v>105</v>
      </c>
      <c r="G215" s="46">
        <v>5</v>
      </c>
      <c r="H215" s="40">
        <v>909.54</v>
      </c>
      <c r="I215" s="37" t="s">
        <v>10</v>
      </c>
      <c r="J215" s="46">
        <v>1195.5899999999999</v>
      </c>
      <c r="K215" s="44">
        <v>5977.95</v>
      </c>
    </row>
    <row r="216" spans="1:11" ht="39.6" x14ac:dyDescent="0.25">
      <c r="A216" s="42" t="s">
        <v>382</v>
      </c>
      <c r="B216" s="36" t="s">
        <v>810</v>
      </c>
      <c r="C216" s="37" t="s">
        <v>98</v>
      </c>
      <c r="D216" s="38" t="s">
        <v>430</v>
      </c>
      <c r="E216" s="39" t="s">
        <v>431</v>
      </c>
      <c r="F216" s="38" t="s">
        <v>105</v>
      </c>
      <c r="G216" s="46">
        <v>0.09</v>
      </c>
      <c r="H216" s="40">
        <v>510.44</v>
      </c>
      <c r="I216" s="37" t="s">
        <v>10</v>
      </c>
      <c r="J216" s="46">
        <v>670.97</v>
      </c>
      <c r="K216" s="44">
        <v>60.39</v>
      </c>
    </row>
    <row r="217" spans="1:11" ht="26.4" x14ac:dyDescent="0.25">
      <c r="A217" s="42" t="s">
        <v>382</v>
      </c>
      <c r="B217" s="36" t="s">
        <v>811</v>
      </c>
      <c r="C217" s="37" t="s">
        <v>66</v>
      </c>
      <c r="D217" s="38" t="s">
        <v>112</v>
      </c>
      <c r="E217" s="39" t="s">
        <v>222</v>
      </c>
      <c r="F217" s="38" t="s">
        <v>105</v>
      </c>
      <c r="G217" s="46">
        <v>0.54</v>
      </c>
      <c r="H217" s="40">
        <v>3413.42</v>
      </c>
      <c r="I217" s="37" t="s">
        <v>10</v>
      </c>
      <c r="J217" s="46">
        <v>4486.9399999999996</v>
      </c>
      <c r="K217" s="44">
        <v>2422.9499999999998</v>
      </c>
    </row>
    <row r="218" spans="1:11" x14ac:dyDescent="0.25">
      <c r="A218" s="42" t="s">
        <v>382</v>
      </c>
      <c r="B218" s="36" t="s">
        <v>812</v>
      </c>
      <c r="C218" s="37" t="s">
        <v>66</v>
      </c>
      <c r="D218" s="38" t="s">
        <v>114</v>
      </c>
      <c r="E218" s="39" t="s">
        <v>229</v>
      </c>
      <c r="F218" s="38" t="s">
        <v>105</v>
      </c>
      <c r="G218" s="46">
        <v>0.23</v>
      </c>
      <c r="H218" s="40">
        <v>3046.99</v>
      </c>
      <c r="I218" s="37" t="s">
        <v>10</v>
      </c>
      <c r="J218" s="46">
        <v>4005.27</v>
      </c>
      <c r="K218" s="44">
        <v>921.21</v>
      </c>
    </row>
    <row r="219" spans="1:11" ht="39.6" x14ac:dyDescent="0.25">
      <c r="A219" s="42" t="s">
        <v>382</v>
      </c>
      <c r="B219" s="36" t="s">
        <v>813</v>
      </c>
      <c r="C219" s="37" t="s">
        <v>66</v>
      </c>
      <c r="D219" s="38" t="s">
        <v>379</v>
      </c>
      <c r="E219" s="39" t="s">
        <v>380</v>
      </c>
      <c r="F219" s="38" t="s">
        <v>104</v>
      </c>
      <c r="G219" s="46">
        <v>5</v>
      </c>
      <c r="H219" s="40">
        <v>7533.56</v>
      </c>
      <c r="I219" s="37" t="s">
        <v>10</v>
      </c>
      <c r="J219" s="46">
        <v>9902.86</v>
      </c>
      <c r="K219" s="44">
        <v>49514.3</v>
      </c>
    </row>
    <row r="220" spans="1:11" x14ac:dyDescent="0.25">
      <c r="A220" s="42" t="s">
        <v>382</v>
      </c>
      <c r="B220" s="36" t="s">
        <v>814</v>
      </c>
      <c r="C220" s="37" t="s">
        <v>106</v>
      </c>
      <c r="D220" s="38" t="s">
        <v>815</v>
      </c>
      <c r="E220" s="39" t="s">
        <v>816</v>
      </c>
      <c r="F220" s="38" t="s">
        <v>253</v>
      </c>
      <c r="G220" s="46">
        <v>354.85</v>
      </c>
      <c r="H220" s="40">
        <v>10</v>
      </c>
      <c r="I220" s="37" t="s">
        <v>10</v>
      </c>
      <c r="J220" s="46">
        <v>13.15</v>
      </c>
      <c r="K220" s="44">
        <v>4666.28</v>
      </c>
    </row>
    <row r="221" spans="1:11" ht="39.6" x14ac:dyDescent="0.25">
      <c r="A221" s="42" t="s">
        <v>382</v>
      </c>
      <c r="B221" s="36" t="s">
        <v>817</v>
      </c>
      <c r="C221" s="37" t="s">
        <v>98</v>
      </c>
      <c r="D221" s="38" t="s">
        <v>444</v>
      </c>
      <c r="E221" s="39" t="s">
        <v>445</v>
      </c>
      <c r="F221" s="38" t="s">
        <v>108</v>
      </c>
      <c r="G221" s="46">
        <v>60.2</v>
      </c>
      <c r="H221" s="40">
        <v>46.04</v>
      </c>
      <c r="I221" s="37" t="s">
        <v>10</v>
      </c>
      <c r="J221" s="46">
        <v>60.52</v>
      </c>
      <c r="K221" s="44">
        <v>3643.3</v>
      </c>
    </row>
    <row r="222" spans="1:11" ht="39.6" x14ac:dyDescent="0.25">
      <c r="A222" s="42" t="s">
        <v>382</v>
      </c>
      <c r="B222" s="36" t="s">
        <v>818</v>
      </c>
      <c r="C222" s="37" t="s">
        <v>99</v>
      </c>
      <c r="D222" s="38" t="s">
        <v>447</v>
      </c>
      <c r="E222" s="39" t="s">
        <v>448</v>
      </c>
      <c r="F222" s="38" t="s">
        <v>108</v>
      </c>
      <c r="G222" s="46">
        <v>60.2</v>
      </c>
      <c r="H222" s="40">
        <v>198.95</v>
      </c>
      <c r="I222" s="37" t="s">
        <v>10</v>
      </c>
      <c r="J222" s="46">
        <v>261.52</v>
      </c>
      <c r="K222" s="44">
        <v>15743.5</v>
      </c>
    </row>
    <row r="223" spans="1:11" ht="26.4" x14ac:dyDescent="0.25">
      <c r="A223" s="42" t="s">
        <v>382</v>
      </c>
      <c r="B223" s="36" t="s">
        <v>819</v>
      </c>
      <c r="C223" s="37" t="s">
        <v>98</v>
      </c>
      <c r="D223" s="38" t="s">
        <v>455</v>
      </c>
      <c r="E223" s="39" t="s">
        <v>456</v>
      </c>
      <c r="F223" s="38" t="s">
        <v>107</v>
      </c>
      <c r="G223" s="46">
        <v>12</v>
      </c>
      <c r="H223" s="40">
        <v>85.23</v>
      </c>
      <c r="I223" s="37" t="s">
        <v>10</v>
      </c>
      <c r="J223" s="46">
        <v>112.03</v>
      </c>
      <c r="K223" s="44">
        <v>1344.36</v>
      </c>
    </row>
    <row r="224" spans="1:11" ht="26.4" x14ac:dyDescent="0.25">
      <c r="A224" s="42" t="s">
        <v>382</v>
      </c>
      <c r="B224" s="36" t="s">
        <v>820</v>
      </c>
      <c r="C224" s="37" t="s">
        <v>98</v>
      </c>
      <c r="D224" s="38" t="s">
        <v>608</v>
      </c>
      <c r="E224" s="39" t="s">
        <v>609</v>
      </c>
      <c r="F224" s="38" t="s">
        <v>107</v>
      </c>
      <c r="G224" s="46">
        <v>10</v>
      </c>
      <c r="H224" s="40">
        <v>73.16</v>
      </c>
      <c r="I224" s="37" t="s">
        <v>10</v>
      </c>
      <c r="J224" s="46">
        <v>96.17</v>
      </c>
      <c r="K224" s="44">
        <v>961.7</v>
      </c>
    </row>
    <row r="225" spans="1:11" x14ac:dyDescent="0.25">
      <c r="A225" s="42" t="s">
        <v>382</v>
      </c>
      <c r="B225" s="36" t="s">
        <v>821</v>
      </c>
      <c r="C225" s="37" t="s">
        <v>99</v>
      </c>
      <c r="D225" s="38" t="s">
        <v>167</v>
      </c>
      <c r="E225" s="39" t="s">
        <v>168</v>
      </c>
      <c r="F225" s="38" t="s">
        <v>104</v>
      </c>
      <c r="G225" s="46">
        <v>1</v>
      </c>
      <c r="H225" s="40">
        <v>229.4</v>
      </c>
      <c r="I225" s="37" t="s">
        <v>10</v>
      </c>
      <c r="J225" s="46">
        <v>301.55</v>
      </c>
      <c r="K225" s="44">
        <v>301.55</v>
      </c>
    </row>
    <row r="226" spans="1:11" x14ac:dyDescent="0.25">
      <c r="A226" s="42" t="s">
        <v>179</v>
      </c>
      <c r="B226" s="36" t="s">
        <v>822</v>
      </c>
      <c r="C226" s="37" t="s">
        <v>98</v>
      </c>
      <c r="D226" s="38"/>
      <c r="E226" s="39" t="s">
        <v>823</v>
      </c>
      <c r="F226" s="38" t="s">
        <v>184</v>
      </c>
      <c r="G226" s="46">
        <v>0</v>
      </c>
      <c r="H226" s="40">
        <v>0</v>
      </c>
      <c r="I226" s="37" t="s">
        <v>10</v>
      </c>
      <c r="J226" s="46">
        <v>0</v>
      </c>
      <c r="K226" s="44">
        <v>14430.34</v>
      </c>
    </row>
    <row r="227" spans="1:11" ht="26.4" x14ac:dyDescent="0.25">
      <c r="A227" s="42" t="s">
        <v>382</v>
      </c>
      <c r="B227" s="36" t="s">
        <v>824</v>
      </c>
      <c r="C227" s="37" t="s">
        <v>106</v>
      </c>
      <c r="D227" s="38" t="s">
        <v>825</v>
      </c>
      <c r="E227" s="39" t="s">
        <v>826</v>
      </c>
      <c r="F227" s="38" t="s">
        <v>191</v>
      </c>
      <c r="G227" s="46">
        <v>2</v>
      </c>
      <c r="H227" s="40">
        <v>2370.61</v>
      </c>
      <c r="I227" s="37" t="s">
        <v>10</v>
      </c>
      <c r="J227" s="46">
        <v>3116.17</v>
      </c>
      <c r="K227" s="44">
        <v>6232.34</v>
      </c>
    </row>
    <row r="228" spans="1:11" ht="39.6" x14ac:dyDescent="0.25">
      <c r="A228" s="42" t="s">
        <v>382</v>
      </c>
      <c r="B228" s="36" t="s">
        <v>827</v>
      </c>
      <c r="C228" s="37" t="s">
        <v>98</v>
      </c>
      <c r="D228" s="38" t="s">
        <v>828</v>
      </c>
      <c r="E228" s="39" t="s">
        <v>829</v>
      </c>
      <c r="F228" s="38" t="s">
        <v>104</v>
      </c>
      <c r="G228" s="46">
        <v>2</v>
      </c>
      <c r="H228" s="40">
        <v>1154.05</v>
      </c>
      <c r="I228" s="37" t="s">
        <v>10</v>
      </c>
      <c r="J228" s="46">
        <v>1517</v>
      </c>
      <c r="K228" s="44">
        <v>3034</v>
      </c>
    </row>
    <row r="229" spans="1:11" x14ac:dyDescent="0.25">
      <c r="A229" s="42" t="s">
        <v>382</v>
      </c>
      <c r="B229" s="36" t="s">
        <v>830</v>
      </c>
      <c r="C229" s="37" t="s">
        <v>99</v>
      </c>
      <c r="D229" s="38" t="s">
        <v>167</v>
      </c>
      <c r="E229" s="39" t="s">
        <v>168</v>
      </c>
      <c r="F229" s="38" t="s">
        <v>104</v>
      </c>
      <c r="G229" s="46">
        <v>2</v>
      </c>
      <c r="H229" s="40">
        <v>229.4</v>
      </c>
      <c r="I229" s="37" t="s">
        <v>10</v>
      </c>
      <c r="J229" s="46">
        <v>301.55</v>
      </c>
      <c r="K229" s="44">
        <v>603.1</v>
      </c>
    </row>
    <row r="230" spans="1:11" ht="39.6" x14ac:dyDescent="0.25">
      <c r="A230" s="42" t="s">
        <v>382</v>
      </c>
      <c r="B230" s="36" t="s">
        <v>831</v>
      </c>
      <c r="C230" s="37" t="s">
        <v>98</v>
      </c>
      <c r="D230" s="38" t="s">
        <v>832</v>
      </c>
      <c r="E230" s="39" t="s">
        <v>833</v>
      </c>
      <c r="F230" s="38" t="s">
        <v>104</v>
      </c>
      <c r="G230" s="46">
        <v>2</v>
      </c>
      <c r="H230" s="40">
        <v>153.69</v>
      </c>
      <c r="I230" s="37" t="s">
        <v>10</v>
      </c>
      <c r="J230" s="46">
        <v>202.03</v>
      </c>
      <c r="K230" s="44">
        <v>404.06</v>
      </c>
    </row>
    <row r="231" spans="1:11" ht="26.4" x14ac:dyDescent="0.25">
      <c r="A231" s="42" t="s">
        <v>382</v>
      </c>
      <c r="B231" s="36" t="s">
        <v>834</v>
      </c>
      <c r="C231" s="37" t="s">
        <v>98</v>
      </c>
      <c r="D231" s="38" t="s">
        <v>835</v>
      </c>
      <c r="E231" s="39" t="s">
        <v>836</v>
      </c>
      <c r="F231" s="38" t="s">
        <v>104</v>
      </c>
      <c r="G231" s="46">
        <v>2</v>
      </c>
      <c r="H231" s="40">
        <v>1217.5899999999999</v>
      </c>
      <c r="I231" s="37" t="s">
        <v>10</v>
      </c>
      <c r="J231" s="46">
        <v>1600.52</v>
      </c>
      <c r="K231" s="44">
        <v>3201.04</v>
      </c>
    </row>
    <row r="232" spans="1:11" x14ac:dyDescent="0.25">
      <c r="A232" s="42" t="s">
        <v>382</v>
      </c>
      <c r="B232" s="36" t="s">
        <v>837</v>
      </c>
      <c r="C232" s="37" t="s">
        <v>99</v>
      </c>
      <c r="D232" s="38" t="s">
        <v>617</v>
      </c>
      <c r="E232" s="39" t="s">
        <v>618</v>
      </c>
      <c r="F232" s="38" t="s">
        <v>572</v>
      </c>
      <c r="G232" s="46">
        <v>2</v>
      </c>
      <c r="H232" s="40">
        <v>261.72000000000003</v>
      </c>
      <c r="I232" s="37" t="s">
        <v>10</v>
      </c>
      <c r="J232" s="46">
        <v>344.03</v>
      </c>
      <c r="K232" s="44">
        <v>688.06</v>
      </c>
    </row>
    <row r="233" spans="1:11" x14ac:dyDescent="0.25">
      <c r="A233" s="42" t="s">
        <v>382</v>
      </c>
      <c r="B233" s="36" t="s">
        <v>838</v>
      </c>
      <c r="C233" s="37" t="s">
        <v>99</v>
      </c>
      <c r="D233" s="38" t="s">
        <v>169</v>
      </c>
      <c r="E233" s="39" t="s">
        <v>170</v>
      </c>
      <c r="F233" s="38" t="s">
        <v>104</v>
      </c>
      <c r="G233" s="46">
        <v>2</v>
      </c>
      <c r="H233" s="40">
        <v>101.84</v>
      </c>
      <c r="I233" s="37" t="s">
        <v>10</v>
      </c>
      <c r="J233" s="46">
        <v>133.87</v>
      </c>
      <c r="K233" s="44">
        <v>267.74</v>
      </c>
    </row>
    <row r="234" spans="1:11" x14ac:dyDescent="0.25">
      <c r="A234" s="42" t="s">
        <v>179</v>
      </c>
      <c r="B234" s="36" t="s">
        <v>839</v>
      </c>
      <c r="C234" s="37" t="s">
        <v>98</v>
      </c>
      <c r="D234" s="38"/>
      <c r="E234" s="39" t="s">
        <v>840</v>
      </c>
      <c r="F234" s="38" t="s">
        <v>184</v>
      </c>
      <c r="G234" s="46">
        <v>0</v>
      </c>
      <c r="H234" s="40">
        <v>0</v>
      </c>
      <c r="I234" s="37" t="s">
        <v>10</v>
      </c>
      <c r="J234" s="46">
        <v>0</v>
      </c>
      <c r="K234" s="44">
        <v>7386.57</v>
      </c>
    </row>
    <row r="235" spans="1:11" ht="39.6" x14ac:dyDescent="0.25">
      <c r="A235" s="42" t="s">
        <v>382</v>
      </c>
      <c r="B235" s="36" t="s">
        <v>841</v>
      </c>
      <c r="C235" s="37" t="s">
        <v>98</v>
      </c>
      <c r="D235" s="38" t="s">
        <v>842</v>
      </c>
      <c r="E235" s="39" t="s">
        <v>843</v>
      </c>
      <c r="F235" s="38" t="s">
        <v>107</v>
      </c>
      <c r="G235" s="46">
        <v>31.21</v>
      </c>
      <c r="H235" s="40">
        <v>40.18</v>
      </c>
      <c r="I235" s="37" t="s">
        <v>10</v>
      </c>
      <c r="J235" s="46">
        <v>52.82</v>
      </c>
      <c r="K235" s="44">
        <v>1648.51</v>
      </c>
    </row>
    <row r="236" spans="1:11" ht="26.4" x14ac:dyDescent="0.25">
      <c r="A236" s="42" t="s">
        <v>382</v>
      </c>
      <c r="B236" s="36" t="s">
        <v>844</v>
      </c>
      <c r="C236" s="37" t="s">
        <v>98</v>
      </c>
      <c r="D236" s="38" t="s">
        <v>845</v>
      </c>
      <c r="E236" s="39" t="s">
        <v>846</v>
      </c>
      <c r="F236" s="38" t="s">
        <v>107</v>
      </c>
      <c r="G236" s="46">
        <v>31.21</v>
      </c>
      <c r="H236" s="40">
        <v>37.75</v>
      </c>
      <c r="I236" s="37" t="s">
        <v>10</v>
      </c>
      <c r="J236" s="46">
        <v>49.62</v>
      </c>
      <c r="K236" s="44">
        <v>1548.64</v>
      </c>
    </row>
    <row r="237" spans="1:11" ht="26.4" x14ac:dyDescent="0.25">
      <c r="A237" s="42" t="s">
        <v>382</v>
      </c>
      <c r="B237" s="36" t="s">
        <v>847</v>
      </c>
      <c r="C237" s="37" t="s">
        <v>98</v>
      </c>
      <c r="D237" s="38" t="s">
        <v>848</v>
      </c>
      <c r="E237" s="39" t="s">
        <v>849</v>
      </c>
      <c r="F237" s="38" t="s">
        <v>107</v>
      </c>
      <c r="G237" s="46">
        <v>15.2</v>
      </c>
      <c r="H237" s="40">
        <v>209.68</v>
      </c>
      <c r="I237" s="37" t="s">
        <v>10</v>
      </c>
      <c r="J237" s="46">
        <v>275.62</v>
      </c>
      <c r="K237" s="44">
        <v>4189.42</v>
      </c>
    </row>
    <row r="238" spans="1:11" x14ac:dyDescent="0.25">
      <c r="A238" s="42" t="s">
        <v>178</v>
      </c>
      <c r="B238" s="36" t="s">
        <v>850</v>
      </c>
      <c r="C238" s="37" t="s">
        <v>98</v>
      </c>
      <c r="D238" s="38"/>
      <c r="E238" s="39" t="s">
        <v>174</v>
      </c>
      <c r="F238" s="38" t="s">
        <v>184</v>
      </c>
      <c r="G238" s="46">
        <v>0</v>
      </c>
      <c r="H238" s="40">
        <v>0</v>
      </c>
      <c r="I238" s="37" t="s">
        <v>10</v>
      </c>
      <c r="J238" s="46">
        <v>0</v>
      </c>
      <c r="K238" s="44">
        <v>11222.78</v>
      </c>
    </row>
    <row r="239" spans="1:11" x14ac:dyDescent="0.25">
      <c r="A239" s="42" t="s">
        <v>179</v>
      </c>
      <c r="B239" s="36" t="s">
        <v>851</v>
      </c>
      <c r="C239" s="37" t="s">
        <v>98</v>
      </c>
      <c r="D239" s="38"/>
      <c r="E239" s="39" t="s">
        <v>852</v>
      </c>
      <c r="F239" s="38" t="s">
        <v>184</v>
      </c>
      <c r="G239" s="46">
        <v>0</v>
      </c>
      <c r="H239" s="40">
        <v>0</v>
      </c>
      <c r="I239" s="37" t="s">
        <v>10</v>
      </c>
      <c r="J239" s="46">
        <v>0</v>
      </c>
      <c r="K239" s="44">
        <v>11222.78</v>
      </c>
    </row>
    <row r="240" spans="1:11" x14ac:dyDescent="0.25">
      <c r="A240" s="42" t="s">
        <v>382</v>
      </c>
      <c r="B240" s="36" t="s">
        <v>853</v>
      </c>
      <c r="C240" s="37" t="s">
        <v>99</v>
      </c>
      <c r="D240" s="38" t="s">
        <v>854</v>
      </c>
      <c r="E240" s="39" t="s">
        <v>855</v>
      </c>
      <c r="F240" s="38" t="s">
        <v>108</v>
      </c>
      <c r="G240" s="46">
        <v>900</v>
      </c>
      <c r="H240" s="40">
        <v>7.97</v>
      </c>
      <c r="I240" s="37" t="s">
        <v>10</v>
      </c>
      <c r="J240" s="46">
        <v>10.48</v>
      </c>
      <c r="K240" s="44">
        <v>9432</v>
      </c>
    </row>
    <row r="241" spans="1:11" x14ac:dyDescent="0.25">
      <c r="A241" s="42" t="s">
        <v>382</v>
      </c>
      <c r="B241" s="36" t="s">
        <v>856</v>
      </c>
      <c r="C241" s="37" t="s">
        <v>99</v>
      </c>
      <c r="D241" s="38" t="s">
        <v>176</v>
      </c>
      <c r="E241" s="39" t="s">
        <v>177</v>
      </c>
      <c r="F241" s="38" t="s">
        <v>104</v>
      </c>
      <c r="G241" s="46">
        <v>1</v>
      </c>
      <c r="H241" s="40">
        <v>1362.33</v>
      </c>
      <c r="I241" s="37" t="s">
        <v>10</v>
      </c>
      <c r="J241" s="46">
        <v>1790.78</v>
      </c>
      <c r="K241" s="44">
        <v>1790.78</v>
      </c>
    </row>
    <row r="242" spans="1:11" x14ac:dyDescent="0.25">
      <c r="B242" s="36"/>
      <c r="C242" s="35"/>
      <c r="D242" s="24"/>
      <c r="E242" s="33"/>
      <c r="F242" s="24"/>
      <c r="G242" s="32"/>
      <c r="H242" s="34"/>
      <c r="I242" s="35"/>
      <c r="J242" s="32"/>
      <c r="K242" s="45"/>
    </row>
    <row r="243" spans="1:11" ht="6" customHeight="1" x14ac:dyDescent="0.25">
      <c r="B243" s="220"/>
      <c r="C243" s="221"/>
      <c r="D243" s="221"/>
      <c r="E243" s="221"/>
      <c r="F243" s="221"/>
      <c r="G243" s="221"/>
      <c r="H243" s="221"/>
      <c r="I243" s="221"/>
      <c r="J243" s="221"/>
      <c r="K243" s="222"/>
    </row>
    <row r="245" spans="1:11" x14ac:dyDescent="0.25">
      <c r="B245" s="47" t="s">
        <v>38</v>
      </c>
      <c r="K245" s="5"/>
    </row>
    <row r="246" spans="1:11" x14ac:dyDescent="0.25">
      <c r="B246" s="48" t="s">
        <v>39</v>
      </c>
      <c r="C246" s="49"/>
      <c r="D246" s="49"/>
      <c r="E246" s="49"/>
      <c r="F246" s="49"/>
      <c r="G246" s="49"/>
      <c r="H246" s="49"/>
      <c r="I246" s="49"/>
      <c r="J246" s="49"/>
      <c r="K246" s="50"/>
    </row>
    <row r="247" spans="1:11" x14ac:dyDescent="0.25">
      <c r="B247" s="48"/>
      <c r="C247" s="49"/>
      <c r="D247" s="49"/>
      <c r="E247" s="49"/>
      <c r="F247" s="49"/>
      <c r="G247" s="49"/>
      <c r="H247" s="49"/>
      <c r="I247" s="49"/>
      <c r="J247" s="49"/>
      <c r="K247" s="50"/>
    </row>
    <row r="248" spans="1:11" x14ac:dyDescent="0.25">
      <c r="B248" s="51"/>
      <c r="C248" s="52"/>
      <c r="D248" s="52"/>
      <c r="E248" s="52"/>
      <c r="F248" s="52"/>
      <c r="G248" s="52"/>
      <c r="H248" s="52"/>
      <c r="I248" s="52"/>
      <c r="J248" s="52"/>
      <c r="K248" s="53"/>
    </row>
    <row r="251" spans="1:11" ht="25.2" customHeight="1" x14ac:dyDescent="0.25">
      <c r="B251" s="189" t="str">
        <f>DADOS!$C$20</f>
        <v>SÃO DOMINGOS DO ARAGUAIA/PA</v>
      </c>
      <c r="C251" s="189"/>
      <c r="D251" s="189"/>
      <c r="F251" s="189"/>
      <c r="G251" s="189"/>
      <c r="H251" s="189"/>
      <c r="I251" s="189"/>
      <c r="J251" s="189"/>
    </row>
    <row r="252" spans="1:11" x14ac:dyDescent="0.25">
      <c r="B252" s="2" t="s">
        <v>40</v>
      </c>
      <c r="F252" s="3" t="s">
        <v>41</v>
      </c>
    </row>
    <row r="253" spans="1:11" x14ac:dyDescent="0.25">
      <c r="F253" s="2" t="s">
        <v>33</v>
      </c>
      <c r="G253" s="219" t="str">
        <f>DADOS!$C$17</f>
        <v>CLAUDIO EDUARDO BARBOSA CUNHA</v>
      </c>
      <c r="H253" s="219"/>
      <c r="I253" s="219"/>
    </row>
    <row r="254" spans="1:11" x14ac:dyDescent="0.25">
      <c r="B254" s="225">
        <f>DADOS!$C$7</f>
        <v>45555</v>
      </c>
      <c r="C254" s="225"/>
      <c r="D254" s="225"/>
      <c r="F254" s="2" t="s">
        <v>34</v>
      </c>
      <c r="G254" s="219">
        <f>DADOS!$C$18</f>
        <v>2618350774</v>
      </c>
      <c r="H254" s="219"/>
      <c r="I254" s="219"/>
    </row>
    <row r="255" spans="1:11" x14ac:dyDescent="0.25">
      <c r="B255" s="2" t="s">
        <v>42</v>
      </c>
      <c r="F255" s="2" t="s">
        <v>35</v>
      </c>
      <c r="G255" s="219" t="str">
        <f>DADOS!$C$19</f>
        <v>PA20241198691</v>
      </c>
      <c r="H255" s="219"/>
      <c r="I255" s="219"/>
    </row>
  </sheetData>
  <mergeCells count="12">
    <mergeCell ref="J2:K2"/>
    <mergeCell ref="E6:I6"/>
    <mergeCell ref="E9:I9"/>
    <mergeCell ref="G255:I255"/>
    <mergeCell ref="B243:K243"/>
    <mergeCell ref="B12:J12"/>
    <mergeCell ref="B251:D251"/>
    <mergeCell ref="F251:J251"/>
    <mergeCell ref="B254:D254"/>
    <mergeCell ref="G253:I253"/>
    <mergeCell ref="G254:I254"/>
    <mergeCell ref="B2:I2"/>
  </mergeCells>
  <phoneticPr fontId="10" type="noConversion"/>
  <conditionalFormatting sqref="B13:K13 C14:K241 B14:B242">
    <cfRule type="expression" dxfId="33" priority="1">
      <formula>$A13="Nível 4"</formula>
    </cfRule>
    <cfRule type="expression" dxfId="32" priority="2">
      <formula>$A13="Nível 3"</formula>
    </cfRule>
    <cfRule type="expression" dxfId="31" priority="3">
      <formula>$A13="Nível 2"</formula>
    </cfRule>
    <cfRule type="expression" dxfId="30" priority="4">
      <formula>$A13="Meta"</formula>
    </cfRule>
  </conditionalFormatting>
  <pageMargins left="0.70866141732283472" right="0.70866141732283472" top="0.74803149606299213" bottom="0.74803149606299213" header="0.31496062992125984" footer="0.31496062992125984"/>
  <pageSetup paperSize="9" scale="61" orientation="landscape" r:id="rId1"/>
  <headerFooter>
    <oddHeader>&amp;C&amp;G</oddHeader>
    <oddFooter>&amp;R&amp;P/&amp;N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5F82D-7B6C-4899-BCB0-B8E1FC1D8606}">
  <sheetPr>
    <pageSetUpPr fitToPage="1"/>
  </sheetPr>
  <dimension ref="A1:H250"/>
  <sheetViews>
    <sheetView showGridLines="0" view="pageBreakPreview" zoomScale="115" zoomScaleNormal="55" zoomScaleSheetLayoutView="115" workbookViewId="0">
      <pane ySplit="12" topLeftCell="A235" activePane="bottomLeft" state="frozen"/>
      <selection activeCell="A5" sqref="A5"/>
      <selection pane="bottomLeft" activeCell="C241" sqref="C241"/>
    </sheetView>
  </sheetViews>
  <sheetFormatPr defaultRowHeight="13.2" x14ac:dyDescent="0.25"/>
  <cols>
    <col min="1" max="1" width="8.6640625" style="60" customWidth="1"/>
    <col min="2" max="2" width="12.6640625" style="3" customWidth="1"/>
    <col min="3" max="3" width="65.6640625" style="3" customWidth="1"/>
    <col min="4" max="4" width="10.6640625" style="3" customWidth="1"/>
    <col min="5" max="5" width="14.6640625" style="3" customWidth="1"/>
    <col min="6" max="6" width="29.6640625" style="3" customWidth="1"/>
    <col min="7" max="16384" width="8.88671875" style="3"/>
  </cols>
  <sheetData>
    <row r="1" spans="1:6" hidden="1" x14ac:dyDescent="0.25"/>
    <row r="2" spans="1:6" hidden="1" x14ac:dyDescent="0.25"/>
    <row r="3" spans="1:6" hidden="1" x14ac:dyDescent="0.25"/>
    <row r="4" spans="1:6" hidden="1" x14ac:dyDescent="0.25"/>
    <row r="5" spans="1:6" x14ac:dyDescent="0.25">
      <c r="A5" s="61"/>
      <c r="B5" s="169" t="s">
        <v>78</v>
      </c>
      <c r="C5" s="170"/>
      <c r="D5" s="170"/>
      <c r="E5" s="170"/>
      <c r="F5" s="170"/>
    </row>
    <row r="6" spans="1:6" x14ac:dyDescent="0.25">
      <c r="A6" s="61"/>
      <c r="B6" s="200" t="s">
        <v>47</v>
      </c>
      <c r="C6" s="200"/>
    </row>
    <row r="8" spans="1:6" x14ac:dyDescent="0.25">
      <c r="B8" s="199" t="s">
        <v>4</v>
      </c>
      <c r="C8" s="201"/>
      <c r="D8" s="231" t="s">
        <v>2</v>
      </c>
      <c r="E8" s="232"/>
      <c r="F8" s="13" t="s">
        <v>3</v>
      </c>
    </row>
    <row r="9" spans="1:6" x14ac:dyDescent="0.25">
      <c r="B9" s="217" t="str">
        <f>DADOS!C3</f>
        <v>CONSTRUÇÃO DE UBS - TIPO I PELO PROGRAMA NOVO PAC DO MINISTÉRIO DA SAÚDE</v>
      </c>
      <c r="C9" s="218"/>
      <c r="D9" s="233" t="str">
        <f>DADOS!C5</f>
        <v>UBS-SB</v>
      </c>
      <c r="E9" s="234"/>
      <c r="F9" s="20" t="str">
        <f>DADOS!C6</f>
        <v>A</v>
      </c>
    </row>
    <row r="11" spans="1:6" x14ac:dyDescent="0.25">
      <c r="A11" s="60" t="s">
        <v>32</v>
      </c>
      <c r="B11" s="59" t="s">
        <v>22</v>
      </c>
      <c r="C11" s="59" t="s">
        <v>25</v>
      </c>
      <c r="D11" s="59" t="s">
        <v>26</v>
      </c>
      <c r="E11" s="59" t="s">
        <v>27</v>
      </c>
      <c r="F11" s="59" t="s">
        <v>77</v>
      </c>
    </row>
    <row r="12" spans="1:6" ht="14.4" customHeight="1" x14ac:dyDescent="0.25">
      <c r="B12" s="235" t="str">
        <f>ORÇAMENTO!B12</f>
        <v>CONSTRUÇÃO DE UBS - TIPO I PELO PROGRAMA NOVO PAC DO MINISTÉRIO DA SAÚDE</v>
      </c>
      <c r="C12" s="236"/>
      <c r="D12" s="236"/>
      <c r="E12" s="236"/>
      <c r="F12" s="237"/>
    </row>
    <row r="13" spans="1:6" s="58" customFormat="1" x14ac:dyDescent="0.3">
      <c r="A13" s="137" t="str">
        <f>ORÇAMENTO!A13</f>
        <v>Meta</v>
      </c>
      <c r="B13" s="138" t="str">
        <f>ORÇAMENTO!$B13</f>
        <v>1.</v>
      </c>
      <c r="C13" s="103" t="str">
        <f>ORÇAMENTO!$E13</f>
        <v>SERVIÇOS TRANSVERSAIS</v>
      </c>
      <c r="D13" s="31" t="str">
        <f>ORÇAMENTO!$F13</f>
        <v>-</v>
      </c>
      <c r="E13" s="139">
        <f>ORÇAMENTO!$G13</f>
        <v>0</v>
      </c>
      <c r="F13" s="140"/>
    </row>
    <row r="14" spans="1:6" s="58" customFormat="1" x14ac:dyDescent="0.3">
      <c r="A14" s="137" t="str">
        <f>ORÇAMENTO!A14</f>
        <v>Nível 2</v>
      </c>
      <c r="B14" s="138" t="str">
        <f>ORÇAMENTO!$B14</f>
        <v>1.1.</v>
      </c>
      <c r="C14" s="103" t="str">
        <f>ORÇAMENTO!$E14</f>
        <v>SERVIÇOS PRELIMINÁRES</v>
      </c>
      <c r="D14" s="31" t="str">
        <f>ORÇAMENTO!$F14</f>
        <v>-</v>
      </c>
      <c r="E14" s="139">
        <f>ORÇAMENTO!$G14</f>
        <v>0</v>
      </c>
      <c r="F14" s="140"/>
    </row>
    <row r="15" spans="1:6" s="58" customFormat="1" x14ac:dyDescent="0.3">
      <c r="A15" s="137" t="str">
        <f>ORÇAMENTO!A15</f>
        <v>Serviço</v>
      </c>
      <c r="B15" s="138" t="str">
        <f>ORÇAMENTO!$B15</f>
        <v>1.1.1.</v>
      </c>
      <c r="C15" s="103" t="str">
        <f>ORÇAMENTO!$E15</f>
        <v>PLACA DE OBRA EM LONA COM PLOTAGEM DE GRÁFICA</v>
      </c>
      <c r="D15" s="31" t="str">
        <f>ORÇAMENTO!$F15</f>
        <v>M2</v>
      </c>
      <c r="E15" s="139">
        <f>ORÇAMENTO!$G15</f>
        <v>6</v>
      </c>
      <c r="F15" s="140" t="s">
        <v>181</v>
      </c>
    </row>
    <row r="16" spans="1:6" s="58" customFormat="1" x14ac:dyDescent="0.3">
      <c r="A16" s="137" t="str">
        <f>ORÇAMENTO!A16</f>
        <v>Serviço</v>
      </c>
      <c r="B16" s="138" t="str">
        <f>ORÇAMENTO!$B16</f>
        <v>1.1.2.</v>
      </c>
      <c r="C16" s="103" t="str">
        <f>ORÇAMENTO!$E16</f>
        <v>MOBILIZAÇÃO E EDESMOBILIZAÇÃO DE CANTEIRO DE OBRAS</v>
      </c>
      <c r="D16" s="31" t="str">
        <f>ORÇAMENTO!$F16</f>
        <v>UN</v>
      </c>
      <c r="E16" s="139">
        <f>ORÇAMENTO!$G16</f>
        <v>2</v>
      </c>
      <c r="F16" s="140" t="s">
        <v>180</v>
      </c>
    </row>
    <row r="17" spans="1:6" s="58" customFormat="1" x14ac:dyDescent="0.3">
      <c r="A17" s="137" t="str">
        <f>ORÇAMENTO!A17</f>
        <v>Nível 2</v>
      </c>
      <c r="B17" s="138" t="str">
        <f>ORÇAMENTO!$B17</f>
        <v>1.2.</v>
      </c>
      <c r="C17" s="103" t="str">
        <f>ORÇAMENTO!$E17</f>
        <v>CANTEIRO DE OBRA</v>
      </c>
      <c r="D17" s="31" t="str">
        <f>ORÇAMENTO!$F17</f>
        <v>-</v>
      </c>
      <c r="E17" s="139">
        <f>ORÇAMENTO!$G17</f>
        <v>0</v>
      </c>
      <c r="F17" s="140"/>
    </row>
    <row r="18" spans="1:6" s="58" customFormat="1" ht="39.6" x14ac:dyDescent="0.3">
      <c r="A18" s="137" t="str">
        <f>ORÇAMENTO!A18</f>
        <v>Serviço</v>
      </c>
      <c r="B18" s="138" t="str">
        <f>ORÇAMENTO!$B18</f>
        <v>1.2.1.</v>
      </c>
      <c r="C18" s="103" t="str">
        <f>ORÇAMENTO!$E18</f>
        <v>TAPUME COM TELHA METÁLICA. AF_03/2024</v>
      </c>
      <c r="D18" s="31" t="str">
        <f>ORÇAMENTO!$F18</f>
        <v>M2</v>
      </c>
      <c r="E18" s="139">
        <f>ORÇAMENTO!$G18</f>
        <v>240</v>
      </c>
      <c r="F18" s="140" t="s">
        <v>857</v>
      </c>
    </row>
    <row r="19" spans="1:6" s="58" customFormat="1" ht="26.4" x14ac:dyDescent="0.3">
      <c r="A19" s="137" t="str">
        <f>ORÇAMENTO!A19</f>
        <v>Serviço</v>
      </c>
      <c r="B19" s="138" t="str">
        <f>ORÇAMENTO!$B19</f>
        <v>1.2.2.</v>
      </c>
      <c r="C19" s="103" t="str">
        <f>ORÇAMENTO!$E19</f>
        <v>LIMPEZA DO TERRENO</v>
      </c>
      <c r="D19" s="31" t="str">
        <f>ORÇAMENTO!$F19</f>
        <v>M2</v>
      </c>
      <c r="E19" s="139">
        <f>ORÇAMENTO!$G19</f>
        <v>900</v>
      </c>
      <c r="F19" s="140" t="s">
        <v>858</v>
      </c>
    </row>
    <row r="20" spans="1:6" s="58" customFormat="1" x14ac:dyDescent="0.3">
      <c r="A20" s="137" t="str">
        <f>ORÇAMENTO!A20</f>
        <v>Serviço</v>
      </c>
      <c r="B20" s="138" t="str">
        <f>ORÇAMENTO!$B20</f>
        <v>1.2.3.</v>
      </c>
      <c r="C20" s="103" t="str">
        <f>ORÇAMENTO!$E20</f>
        <v>INSTALAÇÕES PROVISÓRIAS DE ÁGUA</v>
      </c>
      <c r="D20" s="31" t="str">
        <f>ORÇAMENTO!$F20</f>
        <v>UN</v>
      </c>
      <c r="E20" s="139">
        <f>ORÇAMENTO!$G20</f>
        <v>1</v>
      </c>
      <c r="F20" s="140" t="s">
        <v>183</v>
      </c>
    </row>
    <row r="21" spans="1:6" s="58" customFormat="1" x14ac:dyDescent="0.3">
      <c r="A21" s="137" t="str">
        <f>ORÇAMENTO!A21</f>
        <v>Serviço</v>
      </c>
      <c r="B21" s="138" t="str">
        <f>ORÇAMENTO!$B21</f>
        <v>1.2.4.</v>
      </c>
      <c r="C21" s="103" t="str">
        <f>ORÇAMENTO!$E21</f>
        <v>INSTALAÇÕES PROVISÓRIAS DE ESGOTO</v>
      </c>
      <c r="D21" s="31" t="str">
        <f>ORÇAMENTO!$F21</f>
        <v>UN</v>
      </c>
      <c r="E21" s="139">
        <f>ORÇAMENTO!$G21</f>
        <v>1</v>
      </c>
      <c r="F21" s="140" t="s">
        <v>183</v>
      </c>
    </row>
    <row r="22" spans="1:6" s="58" customFormat="1" x14ac:dyDescent="0.3">
      <c r="A22" s="137" t="str">
        <f>ORÇAMENTO!A22</f>
        <v>Serviço</v>
      </c>
      <c r="B22" s="138" t="str">
        <f>ORÇAMENTO!$B22</f>
        <v>1.2.5.</v>
      </c>
      <c r="C22" s="103" t="str">
        <f>ORÇAMENTO!$E22</f>
        <v>INSTALAÇÕES PROVISÓRIAS DE LUZ , FORÇA,TELEFONE E LÓGICA</v>
      </c>
      <c r="D22" s="31" t="str">
        <f>ORÇAMENTO!$F22</f>
        <v>UN</v>
      </c>
      <c r="E22" s="139">
        <f>ORÇAMENTO!$G22</f>
        <v>1</v>
      </c>
      <c r="F22" s="140" t="s">
        <v>183</v>
      </c>
    </row>
    <row r="23" spans="1:6" s="58" customFormat="1" ht="26.4" x14ac:dyDescent="0.3">
      <c r="A23" s="137" t="str">
        <f>ORÇAMENTO!A23</f>
        <v>Serviço</v>
      </c>
      <c r="B23" s="138" t="str">
        <f>ORÇAMENTO!$B23</f>
        <v>1.2.6.</v>
      </c>
      <c r="C23" s="103" t="str">
        <f>ORÇAMENTO!$E23</f>
        <v>BARRACÃO DE MADEIRA/ALMOXARIFADO</v>
      </c>
      <c r="D23" s="31" t="str">
        <f>ORÇAMENTO!$F23</f>
        <v>M2</v>
      </c>
      <c r="E23" s="139">
        <f>ORÇAMENTO!$G23</f>
        <v>18</v>
      </c>
      <c r="F23" s="140" t="s">
        <v>859</v>
      </c>
    </row>
    <row r="24" spans="1:6" s="58" customFormat="1" x14ac:dyDescent="0.3">
      <c r="A24" s="137" t="str">
        <f>ORÇAMENTO!A24</f>
        <v>Nível 2</v>
      </c>
      <c r="B24" s="138" t="str">
        <f>ORÇAMENTO!$B24</f>
        <v>1.3.</v>
      </c>
      <c r="C24" s="103" t="str">
        <f>ORÇAMENTO!$E24</f>
        <v>ADMINISTRAÇÃO LOCAL DE OBRA</v>
      </c>
      <c r="D24" s="31" t="str">
        <f>ORÇAMENTO!$F24</f>
        <v>-</v>
      </c>
      <c r="E24" s="139">
        <f>ORÇAMENTO!$G24</f>
        <v>0</v>
      </c>
      <c r="F24" s="140"/>
    </row>
    <row r="25" spans="1:6" s="58" customFormat="1" ht="26.4" x14ac:dyDescent="0.3">
      <c r="A25" s="137" t="str">
        <f>ORÇAMENTO!A25</f>
        <v>Serviço</v>
      </c>
      <c r="B25" s="138" t="str">
        <f>ORÇAMENTO!$B25</f>
        <v>1.3.1.</v>
      </c>
      <c r="C25" s="103" t="str">
        <f>ORÇAMENTO!$E25</f>
        <v>ENGENHEIRO CIVIL DE OBRA JUNIOR COM ENCARGOS COMPLEMENTARES</v>
      </c>
      <c r="D25" s="31" t="str">
        <f>ORÇAMENTO!$F25</f>
        <v>MES</v>
      </c>
      <c r="E25" s="139">
        <f>ORÇAMENTO!$G25</f>
        <v>4</v>
      </c>
      <c r="F25" s="140" t="s">
        <v>860</v>
      </c>
    </row>
    <row r="26" spans="1:6" s="58" customFormat="1" ht="26.4" x14ac:dyDescent="0.3">
      <c r="A26" s="137" t="str">
        <f>ORÇAMENTO!A26</f>
        <v>Serviço</v>
      </c>
      <c r="B26" s="138" t="str">
        <f>ORÇAMENTO!$B26</f>
        <v>1.3.2.</v>
      </c>
      <c r="C26" s="103" t="str">
        <f>ORÇAMENTO!$E26</f>
        <v>ENGENHEIRO CIVIL DE OBRA SENIOR COM ENCARGOS COMPLEMENTARES</v>
      </c>
      <c r="D26" s="31" t="str">
        <f>ORÇAMENTO!$F26</f>
        <v>H</v>
      </c>
      <c r="E26" s="139">
        <f>ORÇAMENTO!$G26</f>
        <v>32</v>
      </c>
      <c r="F26" s="140" t="s">
        <v>861</v>
      </c>
    </row>
    <row r="27" spans="1:6" s="58" customFormat="1" x14ac:dyDescent="0.3">
      <c r="A27" s="137" t="str">
        <f>ORÇAMENTO!A27</f>
        <v>Serviço</v>
      </c>
      <c r="B27" s="138" t="str">
        <f>ORÇAMENTO!$B27</f>
        <v>1.3.3.</v>
      </c>
      <c r="C27" s="103" t="str">
        <f>ORÇAMENTO!$E27</f>
        <v>MESTRE DE OBRAS COM ENCARGOS COMPLEMENTARES</v>
      </c>
      <c r="D27" s="31" t="str">
        <f>ORÇAMENTO!$F27</f>
        <v>MES</v>
      </c>
      <c r="E27" s="139">
        <f>ORÇAMENTO!$G27</f>
        <v>4</v>
      </c>
      <c r="F27" s="140" t="s">
        <v>860</v>
      </c>
    </row>
    <row r="28" spans="1:6" s="58" customFormat="1" x14ac:dyDescent="0.3">
      <c r="A28" s="137" t="str">
        <f>ORÇAMENTO!A28</f>
        <v>Nível 2</v>
      </c>
      <c r="B28" s="138" t="str">
        <f>ORÇAMENTO!$B28</f>
        <v>1.4.</v>
      </c>
      <c r="C28" s="103" t="str">
        <f>ORÇAMENTO!$E28</f>
        <v>PROJETO EXECUTIVO</v>
      </c>
      <c r="D28" s="31" t="str">
        <f>ORÇAMENTO!$F28</f>
        <v>-</v>
      </c>
      <c r="E28" s="139">
        <f>ORÇAMENTO!$G28</f>
        <v>0</v>
      </c>
      <c r="F28" s="140"/>
    </row>
    <row r="29" spans="1:6" s="58" customFormat="1" x14ac:dyDescent="0.3">
      <c r="A29" s="137" t="str">
        <f>ORÇAMENTO!A29</f>
        <v>Serviço</v>
      </c>
      <c r="B29" s="138" t="str">
        <f>ORÇAMENTO!$B29</f>
        <v>1.4.1.</v>
      </c>
      <c r="C29" s="103" t="str">
        <f>ORÇAMENTO!$E29</f>
        <v>FURO DE SONDAGEM - ATÉ 15M</v>
      </c>
      <c r="D29" s="31" t="str">
        <f>ORÇAMENTO!$F29</f>
        <v>UN</v>
      </c>
      <c r="E29" s="139">
        <f>ORÇAMENTO!$G29</f>
        <v>2</v>
      </c>
      <c r="F29" s="140" t="s">
        <v>862</v>
      </c>
    </row>
    <row r="30" spans="1:6" s="58" customFormat="1" ht="26.4" x14ac:dyDescent="0.3">
      <c r="A30" s="137" t="str">
        <f>ORÇAMENTO!A30</f>
        <v>Serviço</v>
      </c>
      <c r="B30" s="138" t="str">
        <f>ORÇAMENTO!$B30</f>
        <v>1.4.2.</v>
      </c>
      <c r="C30" s="103" t="str">
        <f>ORÇAMENTO!$E30</f>
        <v>ELABORAÇÃO DE PROJETO EXECUTIVO DE ARQUITETURA E COMPLEMENTÁRES DE UBS PADRÃO I - ATÉ 500M2</v>
      </c>
      <c r="D30" s="31" t="str">
        <f>ORÇAMENTO!$F30</f>
        <v>UN</v>
      </c>
      <c r="E30" s="139">
        <f>ORÇAMENTO!$G30</f>
        <v>1</v>
      </c>
      <c r="F30" s="140" t="s">
        <v>183</v>
      </c>
    </row>
    <row r="31" spans="1:6" s="58" customFormat="1" x14ac:dyDescent="0.3">
      <c r="A31" s="137" t="str">
        <f>ORÇAMENTO!A31</f>
        <v>Meta</v>
      </c>
      <c r="B31" s="138" t="str">
        <f>ORÇAMENTO!$B31</f>
        <v>2.</v>
      </c>
      <c r="C31" s="103" t="str">
        <f>ORÇAMENTO!$E31</f>
        <v>TERRAPLENAGEM</v>
      </c>
      <c r="D31" s="31" t="str">
        <f>ORÇAMENTO!$F31</f>
        <v>-</v>
      </c>
      <c r="E31" s="139">
        <f>ORÇAMENTO!$G31</f>
        <v>0</v>
      </c>
      <c r="F31" s="140"/>
    </row>
    <row r="32" spans="1:6" s="58" customFormat="1" x14ac:dyDescent="0.3">
      <c r="A32" s="137" t="str">
        <f>ORÇAMENTO!A32</f>
        <v>Nível 2</v>
      </c>
      <c r="B32" s="138" t="str">
        <f>ORÇAMENTO!$B32</f>
        <v>2.1.</v>
      </c>
      <c r="C32" s="103" t="str">
        <f>ORÇAMENTO!$E32</f>
        <v>ATERREO</v>
      </c>
      <c r="D32" s="31" t="str">
        <f>ORÇAMENTO!$F32</f>
        <v>-</v>
      </c>
      <c r="E32" s="139">
        <f>ORÇAMENTO!$G32</f>
        <v>0</v>
      </c>
      <c r="F32" s="140"/>
    </row>
    <row r="33" spans="1:6" s="58" customFormat="1" ht="26.4" x14ac:dyDescent="0.3">
      <c r="A33" s="137" t="str">
        <f>ORÇAMENTO!A33</f>
        <v>Serviço</v>
      </c>
      <c r="B33" s="138" t="str">
        <f>ORÇAMENTO!$B33</f>
        <v>2.1.1.</v>
      </c>
      <c r="C33" s="103" t="str">
        <f>ORÇAMENTO!$E33</f>
        <v xml:space="preserve">ARGILA OU BARRO PARA ATERRO/REATERRO (COM TRANSPORTE ATE 10 KM)                                                                                                                                                                                                                                                                                                                                                                                                                                           </v>
      </c>
      <c r="D33" s="31" t="str">
        <f>ORÇAMENTO!$F33</f>
        <v xml:space="preserve">M3    </v>
      </c>
      <c r="E33" s="139">
        <f>ORÇAMENTO!$G33</f>
        <v>450</v>
      </c>
      <c r="F33" s="140" t="s">
        <v>863</v>
      </c>
    </row>
    <row r="34" spans="1:6" s="58" customFormat="1" x14ac:dyDescent="0.3">
      <c r="A34" s="137" t="str">
        <f>ORÇAMENTO!A34</f>
        <v>Serviço</v>
      </c>
      <c r="B34" s="138" t="str">
        <f>ORÇAMENTO!$B34</f>
        <v>2.1.2.</v>
      </c>
      <c r="C34" s="103" t="str">
        <f>ORÇAMENTO!$E34</f>
        <v>ESPALHAMENTO DE MATERIAL COM TRATOR DE ESTEIRAS. AF_11/2019</v>
      </c>
      <c r="D34" s="31" t="str">
        <f>ORÇAMENTO!$F34</f>
        <v>M3</v>
      </c>
      <c r="E34" s="139">
        <f>ORÇAMENTO!$G34</f>
        <v>450</v>
      </c>
      <c r="F34" s="140" t="s">
        <v>864</v>
      </c>
    </row>
    <row r="35" spans="1:6" s="58" customFormat="1" ht="39.6" x14ac:dyDescent="0.3">
      <c r="A35" s="137" t="str">
        <f>ORÇAMENTO!A35</f>
        <v>Serviço</v>
      </c>
      <c r="B35" s="138" t="str">
        <f>ORÇAMENTO!$B35</f>
        <v>2.1.3.</v>
      </c>
      <c r="C35" s="103" t="str">
        <f>ORÇAMENTO!$E35</f>
        <v>EXECUÇÃO E COMPACTAÇÃO DE ATERRO COM SOLO PREDOMINANTEMENTE ARGILOSO - EXCLUSIVE SOLO, ESCAVAÇÃO, CARGA E TRANSPORTE. AF_11/2019</v>
      </c>
      <c r="D35" s="31" t="str">
        <f>ORÇAMENTO!$F35</f>
        <v>M3</v>
      </c>
      <c r="E35" s="139">
        <f>ORÇAMENTO!$G35</f>
        <v>450</v>
      </c>
      <c r="F35" s="140" t="s">
        <v>864</v>
      </c>
    </row>
    <row r="36" spans="1:6" s="58" customFormat="1" x14ac:dyDescent="0.3">
      <c r="A36" s="137" t="str">
        <f>ORÇAMENTO!A36</f>
        <v>Meta</v>
      </c>
      <c r="B36" s="138" t="str">
        <f>ORÇAMENTO!$B36</f>
        <v>3.</v>
      </c>
      <c r="C36" s="103" t="str">
        <f>ORÇAMENTO!$E36</f>
        <v>ESTRUTURA</v>
      </c>
      <c r="D36" s="31" t="str">
        <f>ORÇAMENTO!$F36</f>
        <v>-</v>
      </c>
      <c r="E36" s="139">
        <f>ORÇAMENTO!$G36</f>
        <v>0</v>
      </c>
      <c r="F36" s="140"/>
    </row>
    <row r="37" spans="1:6" s="58" customFormat="1" x14ac:dyDescent="0.3">
      <c r="A37" s="137" t="str">
        <f>ORÇAMENTO!A37</f>
        <v>Nível 2</v>
      </c>
      <c r="B37" s="138" t="str">
        <f>ORÇAMENTO!$B37</f>
        <v>3.1.</v>
      </c>
      <c r="C37" s="103" t="str">
        <f>ORÇAMENTO!$E37</f>
        <v>LOCAÇÃO DE OBRA</v>
      </c>
      <c r="D37" s="31" t="str">
        <f>ORÇAMENTO!$F37</f>
        <v>-</v>
      </c>
      <c r="E37" s="139">
        <f>ORÇAMENTO!$G37</f>
        <v>0</v>
      </c>
      <c r="F37" s="140"/>
    </row>
    <row r="38" spans="1:6" s="58" customFormat="1" ht="39.6" x14ac:dyDescent="0.3">
      <c r="A38" s="137" t="str">
        <f>ORÇAMENTO!A38</f>
        <v>Serviço</v>
      </c>
      <c r="B38" s="138" t="str">
        <f>ORÇAMENTO!$B38</f>
        <v>3.1.1.</v>
      </c>
      <c r="C38" s="103" t="str">
        <f>ORÇAMENTO!$E38</f>
        <v>LOCAÇÃO CONVENCIONAL DE OBRA, UTILIZANDO GABARITO DE TÁBUAS CORRIDAS PONTALETADAS A CADA 2,00M -  2 UTILIZAÇÕES. AF_03/2024</v>
      </c>
      <c r="D38" s="31" t="str">
        <f>ORÇAMENTO!$F38</f>
        <v>M</v>
      </c>
      <c r="E38" s="139">
        <f>ORÇAMENTO!$G38</f>
        <v>90</v>
      </c>
      <c r="F38" s="140" t="s">
        <v>865</v>
      </c>
    </row>
    <row r="39" spans="1:6" s="58" customFormat="1" x14ac:dyDescent="0.3">
      <c r="A39" s="137" t="str">
        <f>ORÇAMENTO!A39</f>
        <v>Nível 2</v>
      </c>
      <c r="B39" s="138" t="str">
        <f>ORÇAMENTO!$B39</f>
        <v>3.2.</v>
      </c>
      <c r="C39" s="103" t="str">
        <f>ORÇAMENTO!$E39</f>
        <v>ESCAVAÇÃO</v>
      </c>
      <c r="D39" s="31" t="str">
        <f>ORÇAMENTO!$F39</f>
        <v>-</v>
      </c>
      <c r="E39" s="139">
        <f>ORÇAMENTO!$G39</f>
        <v>0</v>
      </c>
      <c r="F39" s="140"/>
    </row>
    <row r="40" spans="1:6" s="58" customFormat="1" ht="26.4" x14ac:dyDescent="0.3">
      <c r="A40" s="137" t="str">
        <f>ORÇAMENTO!A40</f>
        <v>Serviço</v>
      </c>
      <c r="B40" s="138" t="str">
        <f>ORÇAMENTO!$B40</f>
        <v>3.2.1.</v>
      </c>
      <c r="C40" s="103" t="str">
        <f>ORÇAMENTO!$E40</f>
        <v>ESCAVAÇÃO MANUAL PARA BLOCO DE COROAMENTO OU SAPATA (INCLUINDO ESCAVAÇÃO PARA COLOCAÇÃO DE FÔRMAS). AF_01/2024</v>
      </c>
      <c r="D40" s="31" t="str">
        <f>ORÇAMENTO!$F40</f>
        <v>M3</v>
      </c>
      <c r="E40" s="139">
        <f>ORÇAMENTO!$G40</f>
        <v>56.1</v>
      </c>
      <c r="F40" s="140" t="s">
        <v>866</v>
      </c>
    </row>
    <row r="41" spans="1:6" s="58" customFormat="1" ht="26.4" x14ac:dyDescent="0.3">
      <c r="A41" s="137" t="str">
        <f>ORÇAMENTO!A41</f>
        <v>Serviço</v>
      </c>
      <c r="B41" s="138" t="str">
        <f>ORÇAMENTO!$B41</f>
        <v>3.2.2.</v>
      </c>
      <c r="C41" s="103" t="str">
        <f>ORÇAMENTO!$E41</f>
        <v>PREPARO DE FUNDO DE VALA COM LARGURA MENOR QUE 1,5 M (ACERTO DO SOLO NATURAL). AF_08/2020</v>
      </c>
      <c r="D41" s="31" t="str">
        <f>ORÇAMENTO!$F41</f>
        <v>M2</v>
      </c>
      <c r="E41" s="139">
        <f>ORÇAMENTO!$G41</f>
        <v>51</v>
      </c>
      <c r="F41" s="140" t="s">
        <v>867</v>
      </c>
    </row>
    <row r="42" spans="1:6" s="58" customFormat="1" ht="39.6" x14ac:dyDescent="0.3">
      <c r="A42" s="137" t="str">
        <f>ORÇAMENTO!A42</f>
        <v>Serviço</v>
      </c>
      <c r="B42" s="138" t="str">
        <f>ORÇAMENTO!$B42</f>
        <v>3.2.3.</v>
      </c>
      <c r="C42" s="103" t="str">
        <f>ORÇAMENTO!$E42</f>
        <v>ESCAVAÇÃO MANUAL PARA VIGA BALDRAME OU SAPATA CORRIDA (INCLUINDO ESCAVAÇÃO PARA COLOCAÇÃO DE FÔRMAS). AF_01/2024</v>
      </c>
      <c r="D42" s="31" t="str">
        <f>ORÇAMENTO!$F42</f>
        <v>M3</v>
      </c>
      <c r="E42" s="139">
        <f>ORÇAMENTO!$G42</f>
        <v>10.74</v>
      </c>
      <c r="F42" s="140" t="s">
        <v>868</v>
      </c>
    </row>
    <row r="43" spans="1:6" s="58" customFormat="1" ht="26.4" x14ac:dyDescent="0.3">
      <c r="A43" s="137" t="str">
        <f>ORÇAMENTO!A43</f>
        <v>Serviço</v>
      </c>
      <c r="B43" s="138" t="str">
        <f>ORÇAMENTO!$B43</f>
        <v>3.2.4.</v>
      </c>
      <c r="C43" s="103" t="str">
        <f>ORÇAMENTO!$E43</f>
        <v>PREPARO DE FUNDO DE VALA COM LARGURA MENOR QUE 1,5 M (ACERTO DO SOLO NATURAL). AF_08/2020</v>
      </c>
      <c r="D43" s="31" t="str">
        <f>ORÇAMENTO!$F43</f>
        <v>M2</v>
      </c>
      <c r="E43" s="139">
        <f>ORÇAMENTO!$G43</f>
        <v>32.549999999999997</v>
      </c>
      <c r="F43" s="140" t="s">
        <v>869</v>
      </c>
    </row>
    <row r="44" spans="1:6" s="58" customFormat="1" x14ac:dyDescent="0.3">
      <c r="A44" s="137" t="str">
        <f>ORÇAMENTO!A44</f>
        <v>Nível 2</v>
      </c>
      <c r="B44" s="138" t="str">
        <f>ORÇAMENTO!$B44</f>
        <v>3.3.</v>
      </c>
      <c r="C44" s="103" t="str">
        <f>ORÇAMENTO!$E44</f>
        <v>FUNDAÇÃO E BALDRAME</v>
      </c>
      <c r="D44" s="31" t="str">
        <f>ORÇAMENTO!$F44</f>
        <v>-</v>
      </c>
      <c r="E44" s="139">
        <f>ORÇAMENTO!$G44</f>
        <v>0</v>
      </c>
      <c r="F44" s="140"/>
    </row>
    <row r="45" spans="1:6" s="58" customFormat="1" ht="39.6" x14ac:dyDescent="0.3">
      <c r="A45" s="137" t="str">
        <f>ORÇAMENTO!A45</f>
        <v>Serviço</v>
      </c>
      <c r="B45" s="138" t="str">
        <f>ORÇAMENTO!$B45</f>
        <v>3.3.1.</v>
      </c>
      <c r="C45" s="103" t="str">
        <f>ORÇAMENTO!$E45</f>
        <v>CONCRETO MAGRO PARA LASTRO, TRAÇO 1:4,5:4,5 (EM MASSA SECA DE CIMENTO/ AREIA MÉDIA/ BRITA 1) - PREPARO MECÂNICO COM BETONEIRA 600 L. AF_05/2021</v>
      </c>
      <c r="D45" s="31" t="str">
        <f>ORÇAMENTO!$F45</f>
        <v>M3</v>
      </c>
      <c r="E45" s="139">
        <f>ORÇAMENTO!$G45</f>
        <v>5.0999999999999996</v>
      </c>
      <c r="F45" s="140" t="s">
        <v>870</v>
      </c>
    </row>
    <row r="46" spans="1:6" s="58" customFormat="1" ht="26.4" x14ac:dyDescent="0.3">
      <c r="A46" s="137" t="str">
        <f>ORÇAMENTO!A46</f>
        <v>Serviço</v>
      </c>
      <c r="B46" s="138" t="str">
        <f>ORÇAMENTO!$B46</f>
        <v>3.3.2.</v>
      </c>
      <c r="C46" s="103" t="str">
        <f>ORÇAMENTO!$E46</f>
        <v>EXECUÇÕA DE SAPATA EM CONCRETO ARMADO FCK-30, INCLUSIVE IMPERMEABILIZAÇÃO COM MASSA ASFÉLTICA</v>
      </c>
      <c r="D46" s="31" t="str">
        <f>ORÇAMENTO!$F46</f>
        <v>M3</v>
      </c>
      <c r="E46" s="139">
        <f>ORÇAMENTO!$G46</f>
        <v>51</v>
      </c>
      <c r="F46" s="140" t="s">
        <v>871</v>
      </c>
    </row>
    <row r="47" spans="1:6" s="58" customFormat="1" ht="39.6" x14ac:dyDescent="0.3">
      <c r="A47" s="137" t="str">
        <f>ORÇAMENTO!A47</f>
        <v>Serviço</v>
      </c>
      <c r="B47" s="138" t="str">
        <f>ORÇAMENTO!$B47</f>
        <v>3.3.3.</v>
      </c>
      <c r="C47" s="103" t="str">
        <f>ORÇAMENTO!$E47</f>
        <v>IMPERMEABILIZAÇÃO COM MASSA ASFÁLTICA PARA CONCRETO (2 DEMÃOS)</v>
      </c>
      <c r="D47" s="31" t="str">
        <f>ORÇAMENTO!$F47</f>
        <v>M2</v>
      </c>
      <c r="E47" s="139">
        <f>ORÇAMENTO!$G47</f>
        <v>92.57</v>
      </c>
      <c r="F47" s="140" t="s">
        <v>872</v>
      </c>
    </row>
    <row r="48" spans="1:6" s="58" customFormat="1" ht="39.6" x14ac:dyDescent="0.3">
      <c r="A48" s="137" t="str">
        <f>ORÇAMENTO!A48</f>
        <v>Serviço</v>
      </c>
      <c r="B48" s="138" t="str">
        <f>ORÇAMENTO!$B48</f>
        <v>3.3.4.</v>
      </c>
      <c r="C48" s="103" t="str">
        <f>ORÇAMENTO!$E48</f>
        <v>CONCRETO MAGRO PARA LASTRO, TRAÇO 1:4,5:4,5 (EM MASSA SECA DE CIMENTO/ AREIA MÉDIA/ BRITA 1) - PREPARO MECÂNICO COM BETONEIRA 600 L. AF_05/2021</v>
      </c>
      <c r="D48" s="31" t="str">
        <f>ORÇAMENTO!$F48</f>
        <v>M3</v>
      </c>
      <c r="E48" s="139">
        <f>ORÇAMENTO!$G48</f>
        <v>3.26</v>
      </c>
      <c r="F48" s="140" t="s">
        <v>873</v>
      </c>
    </row>
    <row r="49" spans="1:6" s="58" customFormat="1" ht="26.4" x14ac:dyDescent="0.3">
      <c r="A49" s="137" t="str">
        <f>ORÇAMENTO!A49</f>
        <v>Serviço</v>
      </c>
      <c r="B49" s="138" t="str">
        <f>ORÇAMENTO!$B49</f>
        <v>3.3.5.</v>
      </c>
      <c r="C49" s="103" t="str">
        <f>ORÇAMENTO!$E49</f>
        <v>EXECUÇÃO DE VIGA BALDRAME EM CONCRETO ARMADO FCK-30, INCLUSIVE IMPERMEABILIZAÇÃO  COM MASSA ASFÉLTICA</v>
      </c>
      <c r="D49" s="31" t="str">
        <f>ORÇAMENTO!$F49</f>
        <v>M3</v>
      </c>
      <c r="E49" s="139">
        <f>ORÇAMENTO!$G49</f>
        <v>9.77</v>
      </c>
      <c r="F49" s="140" t="s">
        <v>874</v>
      </c>
    </row>
    <row r="50" spans="1:6" s="58" customFormat="1" x14ac:dyDescent="0.3">
      <c r="A50" s="137" t="str">
        <f>ORÇAMENTO!A50</f>
        <v>Nível 2</v>
      </c>
      <c r="B50" s="138" t="str">
        <f>ORÇAMENTO!$B50</f>
        <v>3.4.</v>
      </c>
      <c r="C50" s="103" t="str">
        <f>ORÇAMENTO!$E50</f>
        <v>PILARES E CINTA</v>
      </c>
      <c r="D50" s="31" t="str">
        <f>ORÇAMENTO!$F50</f>
        <v>-</v>
      </c>
      <c r="E50" s="139">
        <f>ORÇAMENTO!$G50</f>
        <v>0</v>
      </c>
      <c r="F50" s="140"/>
    </row>
    <row r="51" spans="1:6" s="58" customFormat="1" ht="26.4" x14ac:dyDescent="0.3">
      <c r="A51" s="137" t="str">
        <f>ORÇAMENTO!A51</f>
        <v>Serviço</v>
      </c>
      <c r="B51" s="138" t="str">
        <f>ORÇAMENTO!$B51</f>
        <v>3.4.1.</v>
      </c>
      <c r="C51" s="103" t="str">
        <f>ORÇAMENTO!$E51</f>
        <v>EXECUÇÃO DE PILARES EM CONCRETO ARMADO FCK-25</v>
      </c>
      <c r="D51" s="31" t="str">
        <f>ORÇAMENTO!$F51</f>
        <v>M3</v>
      </c>
      <c r="E51" s="139">
        <f>ORÇAMENTO!$G51</f>
        <v>9.8699999999999992</v>
      </c>
      <c r="F51" s="140" t="s">
        <v>875</v>
      </c>
    </row>
    <row r="52" spans="1:6" s="58" customFormat="1" ht="39.6" x14ac:dyDescent="0.3">
      <c r="A52" s="137" t="str">
        <f>ORÇAMENTO!A52</f>
        <v>Serviço</v>
      </c>
      <c r="B52" s="138" t="str">
        <f>ORÇAMENTO!$B52</f>
        <v>3.4.2.</v>
      </c>
      <c r="C52" s="103" t="str">
        <f>ORÇAMENTO!$E52</f>
        <v>EXECUÇÃO DE VIGA FCK25 DE CINTAMENTO EM PÉ DIREITO SIMPLES</v>
      </c>
      <c r="D52" s="31" t="str">
        <f>ORÇAMENTO!$F52</f>
        <v>M3</v>
      </c>
      <c r="E52" s="139">
        <f>ORÇAMENTO!$G52</f>
        <v>17.59</v>
      </c>
      <c r="F52" s="140" t="s">
        <v>876</v>
      </c>
    </row>
    <row r="53" spans="1:6" s="58" customFormat="1" x14ac:dyDescent="0.3">
      <c r="A53" s="137" t="str">
        <f>ORÇAMENTO!A53</f>
        <v>Meta</v>
      </c>
      <c r="B53" s="138" t="str">
        <f>ORÇAMENTO!$B53</f>
        <v>4.</v>
      </c>
      <c r="C53" s="103" t="str">
        <f>ORÇAMENTO!$E53</f>
        <v>COBERTURA</v>
      </c>
      <c r="D53" s="31" t="str">
        <f>ORÇAMENTO!$F53</f>
        <v>-</v>
      </c>
      <c r="E53" s="139">
        <f>ORÇAMENTO!$G53</f>
        <v>0</v>
      </c>
      <c r="F53" s="140"/>
    </row>
    <row r="54" spans="1:6" s="58" customFormat="1" x14ac:dyDescent="0.3">
      <c r="A54" s="137" t="str">
        <f>ORÇAMENTO!A54</f>
        <v>Nível 2</v>
      </c>
      <c r="B54" s="138" t="str">
        <f>ORÇAMENTO!$B54</f>
        <v>4.1.</v>
      </c>
      <c r="C54" s="103" t="str">
        <f>ORÇAMENTO!$E54</f>
        <v>ESTRUTURA METÁLICA PARA COBERTURA</v>
      </c>
      <c r="D54" s="31" t="str">
        <f>ORÇAMENTO!$F54</f>
        <v>-</v>
      </c>
      <c r="E54" s="139">
        <f>ORÇAMENTO!$G54</f>
        <v>0</v>
      </c>
      <c r="F54" s="140"/>
    </row>
    <row r="55" spans="1:6" s="58" customFormat="1" ht="39.6" x14ac:dyDescent="0.3">
      <c r="A55" s="137" t="str">
        <f>ORÇAMENTO!A55</f>
        <v>Serviço</v>
      </c>
      <c r="B55" s="138" t="str">
        <f>ORÇAMENTO!$B55</f>
        <v>4.1.1.</v>
      </c>
      <c r="C55" s="103" t="str">
        <f>ORÇAMENTO!$E55</f>
        <v>FABRICAÇÃO E INSTALAÇÃO DE TESOURA INTEIRA EM AÇO, VÃO DE 10 M, PARA TELHA ONDULADA DE FIBROCIMENTO, METÁLICA, PLÁSTICA OU TERMOACÚSTICA, INCLUSO IÇAMENTO. AF_07/2019</v>
      </c>
      <c r="D55" s="31" t="str">
        <f>ORÇAMENTO!$F55</f>
        <v>UN</v>
      </c>
      <c r="E55" s="139">
        <f>ORÇAMENTO!$G55</f>
        <v>6</v>
      </c>
      <c r="F55" s="140" t="s">
        <v>182</v>
      </c>
    </row>
    <row r="56" spans="1:6" s="58" customFormat="1" ht="52.8" x14ac:dyDescent="0.3">
      <c r="A56" s="137" t="str">
        <f>ORÇAMENTO!A56</f>
        <v>Serviço</v>
      </c>
      <c r="B56" s="138" t="str">
        <f>ORÇAMENTO!$B56</f>
        <v>4.1.2.</v>
      </c>
      <c r="C56" s="103" t="str">
        <f>ORÇAMENTO!$E56</f>
        <v>FABRICAÇÃO E INSTALAÇÃO DE TESOURA INTEIRA EM AÇO, VÃO DE 8 M, PARA TELHA ONDULADA DE FIBROCIMENTO, METÁLICA, PLÁSTICA OU TERMOACÚSTICA, INCLUSO IÇAMENTO, INCLUSO IÇAMENTO. AF_07/2019</v>
      </c>
      <c r="D56" s="31" t="str">
        <f>ORÇAMENTO!$F56</f>
        <v>UN</v>
      </c>
      <c r="E56" s="139">
        <f>ORÇAMENTO!$G56</f>
        <v>3</v>
      </c>
      <c r="F56" s="140" t="s">
        <v>182</v>
      </c>
    </row>
    <row r="57" spans="1:6" s="58" customFormat="1" ht="39.6" x14ac:dyDescent="0.3">
      <c r="A57" s="137" t="str">
        <f>ORÇAMENTO!A57</f>
        <v>Serviço</v>
      </c>
      <c r="B57" s="138" t="str">
        <f>ORÇAMENTO!$B57</f>
        <v>4.1.3.</v>
      </c>
      <c r="C57" s="103" t="str">
        <f>ORÇAMENTO!$E57</f>
        <v>FABRICAÇÃO E INSTALAÇÃO DE MEIA TESOURA EM AÇO, VÃO DE 4 M, PARA TELHA ONDULADA DE FIBROCIMENTO, METÁLICA, PLÁSTICA OU TERMOACÚSTICA, INCLUSO IÇAMENTO</v>
      </c>
      <c r="D57" s="31" t="str">
        <f>ORÇAMENTO!$F57</f>
        <v>UN</v>
      </c>
      <c r="E57" s="139">
        <f>ORÇAMENTO!$G57</f>
        <v>4</v>
      </c>
      <c r="F57" s="140" t="s">
        <v>182</v>
      </c>
    </row>
    <row r="58" spans="1:6" s="58" customFormat="1" ht="39.6" x14ac:dyDescent="0.3">
      <c r="A58" s="137" t="str">
        <f>ORÇAMENTO!A58</f>
        <v>Serviço</v>
      </c>
      <c r="B58" s="138" t="str">
        <f>ORÇAMENTO!$B58</f>
        <v>4.1.4.</v>
      </c>
      <c r="C58" s="103" t="str">
        <f>ORÇAMENTO!$E58</f>
        <v>FABRICAÇÃO E INSTALAÇÃO DE MEIA TESOURAEM AÇO, VÃO DE MENOR DE 3 M, PARA TELHA ONDULADA DE FIBROCIMENTO, METÁLICA, PLÁSTICA OU TERMOACÚSTICA, INCLUSO IÇAMENTO</v>
      </c>
      <c r="D58" s="31" t="str">
        <f>ORÇAMENTO!$F58</f>
        <v>UN</v>
      </c>
      <c r="E58" s="139">
        <f>ORÇAMENTO!$G58</f>
        <v>2</v>
      </c>
      <c r="F58" s="140" t="s">
        <v>182</v>
      </c>
    </row>
    <row r="59" spans="1:6" s="58" customFormat="1" ht="39.6" x14ac:dyDescent="0.3">
      <c r="A59" s="137" t="str">
        <f>ORÇAMENTO!A59</f>
        <v>Serviço</v>
      </c>
      <c r="B59" s="138" t="str">
        <f>ORÇAMENTO!$B59</f>
        <v>4.1.5.</v>
      </c>
      <c r="C59" s="103" t="str">
        <f>ORÇAMENTO!$E59</f>
        <v>FABRICAÇÃO E INSTALAÇÃO DE ESTRUTURA EM AÇO LAMINADO, SOLDADA NA ENTRADA PRINCIPAL DA EDIFICAÇÃO, CONFORME O PROJETO</v>
      </c>
      <c r="D59" s="31" t="str">
        <f>ORÇAMENTO!$F59</f>
        <v>UN</v>
      </c>
      <c r="E59" s="139">
        <f>ORÇAMENTO!$G59</f>
        <v>1</v>
      </c>
      <c r="F59" s="140" t="s">
        <v>182</v>
      </c>
    </row>
    <row r="60" spans="1:6" s="58" customFormat="1" ht="39.6" x14ac:dyDescent="0.3">
      <c r="A60" s="137" t="str">
        <f>ORÇAMENTO!A60</f>
        <v>Serviço</v>
      </c>
      <c r="B60" s="138" t="str">
        <f>ORÇAMENTO!$B60</f>
        <v>4.1.6.</v>
      </c>
      <c r="C60" s="103" t="str">
        <f>ORÇAMENTO!$E60</f>
        <v>FABRICAÇÃO E INSTALAÇÃO DE ESTRUTURA EM AÇO LAMINADO, SOLDADA NA ENTRADA LATERAL DA EDIFICAÇÃO, CONFORME O PROJETO</v>
      </c>
      <c r="D60" s="31" t="str">
        <f>ORÇAMENTO!$F60</f>
        <v>UN</v>
      </c>
      <c r="E60" s="139">
        <f>ORÇAMENTO!$G60</f>
        <v>1</v>
      </c>
      <c r="F60" s="140" t="s">
        <v>182</v>
      </c>
    </row>
    <row r="61" spans="1:6" s="58" customFormat="1" ht="52.8" x14ac:dyDescent="0.3">
      <c r="A61" s="137" t="str">
        <f>ORÇAMENTO!A61</f>
        <v>Serviço</v>
      </c>
      <c r="B61" s="138" t="str">
        <f>ORÇAMENTO!$B61</f>
        <v>4.1.7.</v>
      </c>
      <c r="C61" s="103" t="str">
        <f>ORÇAMENTO!$E61</f>
        <v>TRAMA DE AÇO COMPOSTA POR TERÇAS PARA TELHADOS DE ATÉ 2 ÁGUAS PARA TELHA ONDULADA DE FIBROCIMENTO, METÁLICA, PLÁSTICA OU TERMOACÚSTICA, INCLUSO TRANSPORTE VERTICAL. AF_07/2019</v>
      </c>
      <c r="D61" s="31" t="str">
        <f>ORÇAMENTO!$F61</f>
        <v>M2</v>
      </c>
      <c r="E61" s="139">
        <f>ORÇAMENTO!$G61</f>
        <v>247.37</v>
      </c>
      <c r="F61" s="140" t="s">
        <v>877</v>
      </c>
    </row>
    <row r="62" spans="1:6" s="58" customFormat="1" x14ac:dyDescent="0.3">
      <c r="A62" s="137" t="str">
        <f>ORÇAMENTO!A62</f>
        <v>Nível 2</v>
      </c>
      <c r="B62" s="138" t="str">
        <f>ORÇAMENTO!$B62</f>
        <v>4.2.</v>
      </c>
      <c r="C62" s="103" t="str">
        <f>ORÇAMENTO!$E62</f>
        <v>TELHAMENTO</v>
      </c>
      <c r="D62" s="31" t="str">
        <f>ORÇAMENTO!$F62</f>
        <v>-</v>
      </c>
      <c r="E62" s="139">
        <f>ORÇAMENTO!$G62</f>
        <v>0</v>
      </c>
      <c r="F62" s="140"/>
    </row>
    <row r="63" spans="1:6" s="58" customFormat="1" ht="39.6" x14ac:dyDescent="0.3">
      <c r="A63" s="137" t="str">
        <f>ORÇAMENTO!A63</f>
        <v>Serviço</v>
      </c>
      <c r="B63" s="138" t="str">
        <f>ORÇAMENTO!$B63</f>
        <v>4.2.1.</v>
      </c>
      <c r="C63" s="103" t="str">
        <f>ORÇAMENTO!$E63</f>
        <v>COBERTURA -TELHA TERMOACÚSTICA E=30MM CHAPA FILME COM ISOLAMENTO
POLIISOCIANURATO (PIR)</v>
      </c>
      <c r="D63" s="31" t="str">
        <f>ORÇAMENTO!$F63</f>
        <v>M2</v>
      </c>
      <c r="E63" s="139">
        <f>ORÇAMENTO!$G63</f>
        <v>247.37</v>
      </c>
      <c r="F63" s="140" t="s">
        <v>877</v>
      </c>
    </row>
    <row r="64" spans="1:6" s="58" customFormat="1" ht="26.4" x14ac:dyDescent="0.3">
      <c r="A64" s="137" t="str">
        <f>ORÇAMENTO!A64</f>
        <v>Serviço</v>
      </c>
      <c r="B64" s="138" t="str">
        <f>ORÇAMENTO!$B64</f>
        <v>4.2.2.</v>
      </c>
      <c r="C64" s="103" t="str">
        <f>ORÇAMENTO!$E64</f>
        <v>CUMEEIRA TERMOACÚSTICA</v>
      </c>
      <c r="D64" s="31" t="str">
        <f>ORÇAMENTO!$F64</f>
        <v>M</v>
      </c>
      <c r="E64" s="139">
        <f>ORÇAMENTO!$G64</f>
        <v>23.15</v>
      </c>
      <c r="F64" s="140" t="s">
        <v>878</v>
      </c>
    </row>
    <row r="65" spans="1:6" s="58" customFormat="1" ht="26.4" x14ac:dyDescent="0.3">
      <c r="A65" s="137" t="str">
        <f>ORÇAMENTO!A65</f>
        <v>Serviço</v>
      </c>
      <c r="B65" s="138" t="str">
        <f>ORÇAMENTO!$B65</f>
        <v>4.2.3.</v>
      </c>
      <c r="C65" s="103" t="str">
        <f>ORÇAMENTO!$E65</f>
        <v>COBERTURA EM POLICARBONATO FUMÊ - INCL. ESTR. METÁLICA</v>
      </c>
      <c r="D65" s="31" t="str">
        <f>ORÇAMENTO!$F65</f>
        <v>M2</v>
      </c>
      <c r="E65" s="139">
        <f>ORÇAMENTO!$G65</f>
        <v>32.5</v>
      </c>
      <c r="F65" s="140" t="s">
        <v>879</v>
      </c>
    </row>
    <row r="66" spans="1:6" s="58" customFormat="1" ht="39.6" x14ac:dyDescent="0.3">
      <c r="A66" s="137" t="str">
        <f>ORÇAMENTO!A66</f>
        <v>Serviço</v>
      </c>
      <c r="B66" s="138" t="str">
        <f>ORÇAMENTO!$B66</f>
        <v>4.2.4.</v>
      </c>
      <c r="C66" s="103" t="str">
        <f>ORÇAMENTO!$E66</f>
        <v>CALHA EM CHAPA DE AÇO GALVANIZADO NÚMERO 24, DESENVOLVIMENTO DE 120 CM, INCLUSO TRANSPORTE VERTICAL. AF_07/2019</v>
      </c>
      <c r="D66" s="31" t="str">
        <f>ORÇAMENTO!$F66</f>
        <v>M</v>
      </c>
      <c r="E66" s="139">
        <f>ORÇAMENTO!$G66</f>
        <v>44.6</v>
      </c>
      <c r="F66" s="140" t="s">
        <v>880</v>
      </c>
    </row>
    <row r="67" spans="1:6" s="58" customFormat="1" ht="39.6" x14ac:dyDescent="0.3">
      <c r="A67" s="137" t="str">
        <f>ORÇAMENTO!A67</f>
        <v>Serviço</v>
      </c>
      <c r="B67" s="138" t="str">
        <f>ORÇAMENTO!$B67</f>
        <v>4.2.5.</v>
      </c>
      <c r="C67" s="103" t="str">
        <f>ORÇAMENTO!$E67</f>
        <v>CALHA EM CHAPA DE AÇO GALVANIZADO NÚMERO 24, DESENVOLVIMENTO DE 50 CM, INCLUSO TRANSPORTE VERTICAL. AF_07/2019</v>
      </c>
      <c r="D67" s="31" t="str">
        <f>ORÇAMENTO!$F67</f>
        <v>M</v>
      </c>
      <c r="E67" s="139">
        <f>ORÇAMENTO!$G67</f>
        <v>11.3</v>
      </c>
      <c r="F67" s="140" t="s">
        <v>881</v>
      </c>
    </row>
    <row r="68" spans="1:6" s="58" customFormat="1" ht="66" x14ac:dyDescent="0.3">
      <c r="A68" s="137" t="str">
        <f>ORÇAMENTO!A68</f>
        <v>Serviço</v>
      </c>
      <c r="B68" s="138" t="str">
        <f>ORÇAMENTO!$B68</f>
        <v>4.2.6.</v>
      </c>
      <c r="C68" s="103" t="str">
        <f>ORÇAMENTO!$E68</f>
        <v>RUFO EM CHAPA DE AÇO GALVANIZADO NÚMERO 24, CORTE DE 25 CM, INCLUSO TRANSPORTE VERTICAL. AF_07/2019</v>
      </c>
      <c r="D68" s="31" t="str">
        <f>ORÇAMENTO!$F68</f>
        <v>M</v>
      </c>
      <c r="E68" s="139">
        <f>ORÇAMENTO!$G68</f>
        <v>92.2</v>
      </c>
      <c r="F68" s="140" t="s">
        <v>882</v>
      </c>
    </row>
    <row r="69" spans="1:6" s="58" customFormat="1" x14ac:dyDescent="0.3">
      <c r="A69" s="137" t="str">
        <f>ORÇAMENTO!A69</f>
        <v>Meta</v>
      </c>
      <c r="B69" s="138" t="str">
        <f>ORÇAMENTO!$B69</f>
        <v>5.</v>
      </c>
      <c r="C69" s="103" t="str">
        <f>ORÇAMENTO!$E69</f>
        <v>VEDAÇÃO</v>
      </c>
      <c r="D69" s="31" t="str">
        <f>ORÇAMENTO!$F69</f>
        <v>-</v>
      </c>
      <c r="E69" s="139">
        <f>ORÇAMENTO!$G69</f>
        <v>0</v>
      </c>
      <c r="F69" s="140"/>
    </row>
    <row r="70" spans="1:6" s="58" customFormat="1" x14ac:dyDescent="0.3">
      <c r="A70" s="137" t="str">
        <f>ORÇAMENTO!A70</f>
        <v>Nível 2</v>
      </c>
      <c r="B70" s="138" t="str">
        <f>ORÇAMENTO!$B70</f>
        <v>5.1.</v>
      </c>
      <c r="C70" s="103" t="str">
        <f>ORÇAMENTO!$E70</f>
        <v>PAREDES</v>
      </c>
      <c r="D70" s="31" t="str">
        <f>ORÇAMENTO!$F70</f>
        <v>-</v>
      </c>
      <c r="E70" s="139">
        <f>ORÇAMENTO!$G70</f>
        <v>0</v>
      </c>
      <c r="F70" s="140"/>
    </row>
    <row r="71" spans="1:6" s="58" customFormat="1" ht="39.6" x14ac:dyDescent="0.3">
      <c r="A71" s="137" t="str">
        <f>ORÇAMENTO!A71</f>
        <v>Serviço</v>
      </c>
      <c r="B71" s="138" t="str">
        <f>ORÇAMENTO!$B71</f>
        <v>5.1.1.</v>
      </c>
      <c r="C71" s="103" t="str">
        <f>ORÇAMENTO!$E71</f>
        <v>ALVENARIA DE VEDAÇÃO DE BLOCOS CERÂMICOS FURADOS NA HORIZONTAL DE 9X14X19 CM (ESPESSURA 9 CM) E ARGAMASSA DE ASSENTAMENTO COM PREPARO MANUAL. AF_12/2021</v>
      </c>
      <c r="D71" s="31" t="str">
        <f>ORÇAMENTO!$F71</f>
        <v>M2</v>
      </c>
      <c r="E71" s="139">
        <f>ORÇAMENTO!$G71</f>
        <v>653.79999999999995</v>
      </c>
      <c r="F71" s="140" t="s">
        <v>883</v>
      </c>
    </row>
    <row r="72" spans="1:6" s="58" customFormat="1" ht="118.8" x14ac:dyDescent="0.3">
      <c r="A72" s="137" t="str">
        <f>ORÇAMENTO!A72</f>
        <v>Serviço</v>
      </c>
      <c r="B72" s="138" t="str">
        <f>ORÇAMENTO!$B72</f>
        <v>5.1.2.</v>
      </c>
      <c r="C72" s="103" t="str">
        <f>ORÇAMENTO!$E72</f>
        <v>VERGA MOLDADA IN LOCO EM CONCRETO, ESPESSURA DE *10* CM. AF_03/2024</v>
      </c>
      <c r="D72" s="31" t="str">
        <f>ORÇAMENTO!$F72</f>
        <v>M</v>
      </c>
      <c r="E72" s="139">
        <f>ORÇAMENTO!$G72</f>
        <v>74.02</v>
      </c>
      <c r="F72" s="140" t="s">
        <v>884</v>
      </c>
    </row>
    <row r="73" spans="1:6" s="58" customFormat="1" ht="79.2" x14ac:dyDescent="0.3">
      <c r="A73" s="137" t="str">
        <f>ORÇAMENTO!A73</f>
        <v>Serviço</v>
      </c>
      <c r="B73" s="138" t="str">
        <f>ORÇAMENTO!$B73</f>
        <v>5.1.3.</v>
      </c>
      <c r="C73" s="103" t="str">
        <f>ORÇAMENTO!$E73</f>
        <v>CONTRAVERGA MOLDADA IN LOCO COM UTILIZAÇÃO DE BLOCOS CANALETA, ESPESSURA DE *10* CM. AF_03/2024</v>
      </c>
      <c r="D73" s="31" t="str">
        <f>ORÇAMENTO!$F73</f>
        <v>M</v>
      </c>
      <c r="E73" s="139">
        <f>ORÇAMENTO!$G73</f>
        <v>40.549999999999997</v>
      </c>
      <c r="F73" s="140" t="s">
        <v>885</v>
      </c>
    </row>
    <row r="74" spans="1:6" s="58" customFormat="1" ht="39.6" x14ac:dyDescent="0.3">
      <c r="A74" s="137" t="str">
        <f>ORÇAMENTO!A74</f>
        <v>Serviço</v>
      </c>
      <c r="B74" s="138" t="str">
        <f>ORÇAMENTO!$B74</f>
        <v>5.1.4.</v>
      </c>
      <c r="C74" s="103" t="str">
        <f>ORÇAMENTO!$E74</f>
        <v>ARGAMASSA TRAÇO 1:5 (EM VOLUME DE CIMENTO E AREIA GROSSA ÚMIDA) PARA CHAPISCO CONVENCIONAL, PREPARO MANUAL. AF_08/2019</v>
      </c>
      <c r="D74" s="31" t="str">
        <f>ORÇAMENTO!$F74</f>
        <v>M3</v>
      </c>
      <c r="E74" s="139">
        <f>ORÇAMENTO!$G74</f>
        <v>5.71</v>
      </c>
      <c r="F74" s="140" t="s">
        <v>886</v>
      </c>
    </row>
    <row r="75" spans="1:6" s="58" customFormat="1" ht="39.6" x14ac:dyDescent="0.3">
      <c r="A75" s="137" t="str">
        <f>ORÇAMENTO!A75</f>
        <v>Serviço</v>
      </c>
      <c r="B75" s="138" t="str">
        <f>ORÇAMENTO!$B75</f>
        <v>5.1.5.</v>
      </c>
      <c r="C75" s="103" t="str">
        <f>ORÇAMENTO!$E75</f>
        <v>ARGAMASSA TRAÇO 1:1:6 (EM VOLUME DE CIMENTO, CAL E AREIA MÉDIA ÚMIDA) PARA EMBOÇO/MASSA ÚNICA/ASSENTAMENTO DE ALVENARIA DE VEDAÇÃO, PREPARO MANUAL. AF_08/2019</v>
      </c>
      <c r="D75" s="31" t="str">
        <f>ORÇAMENTO!$F75</f>
        <v>M3</v>
      </c>
      <c r="E75" s="139">
        <f>ORÇAMENTO!$G75</f>
        <v>28.55</v>
      </c>
      <c r="F75" s="140" t="s">
        <v>887</v>
      </c>
    </row>
    <row r="76" spans="1:6" s="58" customFormat="1" x14ac:dyDescent="0.3">
      <c r="A76" s="137" t="str">
        <f>ORÇAMENTO!A76</f>
        <v>Nível 2</v>
      </c>
      <c r="B76" s="138" t="str">
        <f>ORÇAMENTO!$B76</f>
        <v>5.2.</v>
      </c>
      <c r="C76" s="103" t="str">
        <f>ORÇAMENTO!$E76</f>
        <v>PISO</v>
      </c>
      <c r="D76" s="31" t="str">
        <f>ORÇAMENTO!$F76</f>
        <v>-</v>
      </c>
      <c r="E76" s="139">
        <f>ORÇAMENTO!$G76</f>
        <v>0</v>
      </c>
      <c r="F76" s="140"/>
    </row>
    <row r="77" spans="1:6" s="58" customFormat="1" ht="39.6" x14ac:dyDescent="0.3">
      <c r="A77" s="137" t="str">
        <f>ORÇAMENTO!A77</f>
        <v>Serviço</v>
      </c>
      <c r="B77" s="138" t="str">
        <f>ORÇAMENTO!$B77</f>
        <v>5.2.1.</v>
      </c>
      <c r="C77" s="103" t="str">
        <f>ORÇAMENTO!$E77</f>
        <v>COMPACTAÇÃO MECÂNICA DE SOLO PARA EXECUÇÃO DE RADIER, PISO DE CONCRETO OU LAJE SOBRE SOLO, COM COMPACTADOR DE SOLOS A PERCUSSÃO. AF_09/2021</v>
      </c>
      <c r="D77" s="31" t="str">
        <f>ORÇAMENTO!$F77</f>
        <v>M2</v>
      </c>
      <c r="E77" s="139">
        <f>ORÇAMENTO!$G77</f>
        <v>249.77</v>
      </c>
      <c r="F77" s="140" t="s">
        <v>888</v>
      </c>
    </row>
    <row r="78" spans="1:6" s="58" customFormat="1" ht="26.4" x14ac:dyDescent="0.3">
      <c r="A78" s="137" t="str">
        <f>ORÇAMENTO!A78</f>
        <v>Serviço</v>
      </c>
      <c r="B78" s="138" t="str">
        <f>ORÇAMENTO!$B78</f>
        <v>5.2.2.</v>
      </c>
      <c r="C78" s="103" t="str">
        <f>ORÇAMENTO!$E78</f>
        <v>ARGAMASSA TRAÇO 1:4 (EM VOLUME DE CIMENTO E AREIA MÉDIA ÚMIDA) PARA CONTRAPISO, PREPARO MANUAL. AF_08/2019</v>
      </c>
      <c r="D78" s="31" t="str">
        <f>ORÇAMENTO!$F78</f>
        <v>M3</v>
      </c>
      <c r="E78" s="139">
        <f>ORÇAMENTO!$G78</f>
        <v>24.98</v>
      </c>
      <c r="F78" s="140" t="s">
        <v>889</v>
      </c>
    </row>
    <row r="79" spans="1:6" s="58" customFormat="1" ht="39.6" x14ac:dyDescent="0.3">
      <c r="A79" s="137" t="str">
        <f>ORÇAMENTO!A79</f>
        <v>Serviço</v>
      </c>
      <c r="B79" s="138" t="str">
        <f>ORÇAMENTO!$B79</f>
        <v>5.2.3.</v>
      </c>
      <c r="C79" s="103" t="str">
        <f>ORÇAMENTO!$E79</f>
        <v>EXECUÇÃO DE PASSEIO (CALÇADA) OU PISO DE CONCRETO COM CONCRETO MOLDADO IN LOCO, FEITO EM OBRA, ACABAMENTO CONVENCIONAL, NÃO ARMADO. AF_08/2022</v>
      </c>
      <c r="D79" s="31" t="str">
        <f>ORÇAMENTO!$F79</f>
        <v>M3</v>
      </c>
      <c r="E79" s="139">
        <f>ORÇAMENTO!$G79</f>
        <v>6.37</v>
      </c>
      <c r="F79" s="140" t="s">
        <v>890</v>
      </c>
    </row>
    <row r="80" spans="1:6" s="58" customFormat="1" ht="26.4" x14ac:dyDescent="0.3">
      <c r="A80" s="137" t="str">
        <f>ORÇAMENTO!A80</f>
        <v>Serviço</v>
      </c>
      <c r="B80" s="138" t="str">
        <f>ORÇAMENTO!$B80</f>
        <v>5.2.4.</v>
      </c>
      <c r="C80" s="103" t="str">
        <f>ORÇAMENTO!$E80</f>
        <v>PLANTIO DE GRAMA (INCL. TERRA PRETA)</v>
      </c>
      <c r="D80" s="31" t="str">
        <f>ORÇAMENTO!$F80</f>
        <v>M2</v>
      </c>
      <c r="E80" s="139">
        <f>ORÇAMENTO!$G80</f>
        <v>4.66</v>
      </c>
      <c r="F80" s="140" t="s">
        <v>891</v>
      </c>
    </row>
    <row r="81" spans="1:6" s="58" customFormat="1" x14ac:dyDescent="0.3">
      <c r="A81" s="137" t="str">
        <f>ORÇAMENTO!A81</f>
        <v>Meta</v>
      </c>
      <c r="B81" s="138" t="str">
        <f>ORÇAMENTO!$B81</f>
        <v>6.</v>
      </c>
      <c r="C81" s="103" t="str">
        <f>ORÇAMENTO!$E81</f>
        <v>ACABAMENTOS</v>
      </c>
      <c r="D81" s="31" t="str">
        <f>ORÇAMENTO!$F81</f>
        <v>-</v>
      </c>
      <c r="E81" s="139">
        <f>ORÇAMENTO!$G81</f>
        <v>0</v>
      </c>
      <c r="F81" s="140"/>
    </row>
    <row r="82" spans="1:6" s="58" customFormat="1" x14ac:dyDescent="0.3">
      <c r="A82" s="137" t="str">
        <f>ORÇAMENTO!A82</f>
        <v>Nível 2</v>
      </c>
      <c r="B82" s="138" t="str">
        <f>ORÇAMENTO!$B82</f>
        <v>6.1.</v>
      </c>
      <c r="C82" s="103" t="str">
        <f>ORÇAMENTO!$E82</f>
        <v>PAREDES</v>
      </c>
      <c r="D82" s="31" t="str">
        <f>ORÇAMENTO!$F82</f>
        <v>-</v>
      </c>
      <c r="E82" s="139">
        <f>ORÇAMENTO!$G82</f>
        <v>0</v>
      </c>
      <c r="F82" s="140"/>
    </row>
    <row r="83" spans="1:6" s="58" customFormat="1" ht="26.4" x14ac:dyDescent="0.3">
      <c r="A83" s="137" t="str">
        <f>ORÇAMENTO!A83</f>
        <v>Serviço</v>
      </c>
      <c r="B83" s="138" t="str">
        <f>ORÇAMENTO!$B83</f>
        <v>6.1.1.</v>
      </c>
      <c r="C83" s="103" t="str">
        <f>ORÇAMENTO!$E83</f>
        <v>FUNDO SELADOR ACRÍLICO, APLICAÇÃO MANUAL EM PAREDE, UMA DEMÃO. AF_04/2023</v>
      </c>
      <c r="D83" s="31" t="str">
        <f>ORÇAMENTO!$F83</f>
        <v>M2</v>
      </c>
      <c r="E83" s="139">
        <f>ORÇAMENTO!$G83</f>
        <v>946.2</v>
      </c>
      <c r="F83" s="140" t="s">
        <v>883</v>
      </c>
    </row>
    <row r="84" spans="1:6" s="58" customFormat="1" ht="26.4" x14ac:dyDescent="0.3">
      <c r="A84" s="137" t="str">
        <f>ORÇAMENTO!A84</f>
        <v>Serviço</v>
      </c>
      <c r="B84" s="138" t="str">
        <f>ORÇAMENTO!$B84</f>
        <v>6.1.2.</v>
      </c>
      <c r="C84" s="103" t="str">
        <f>ORÇAMENTO!$E84</f>
        <v>EMASSAMENTO COM MASSA LÁTEX, APLICAÇÃO EM PAREDE, DUAS DEMÃOS, LIXAMENTO MANUAL. AF_04/2023</v>
      </c>
      <c r="D84" s="31" t="str">
        <f>ORÇAMENTO!$F84</f>
        <v>M2</v>
      </c>
      <c r="E84" s="139">
        <f>ORÇAMENTO!$G84</f>
        <v>946.2</v>
      </c>
      <c r="F84" s="140" t="s">
        <v>892</v>
      </c>
    </row>
    <row r="85" spans="1:6" s="58" customFormat="1" ht="26.4" x14ac:dyDescent="0.3">
      <c r="A85" s="137" t="str">
        <f>ORÇAMENTO!A85</f>
        <v>Serviço</v>
      </c>
      <c r="B85" s="138" t="str">
        <f>ORÇAMENTO!$B85</f>
        <v>6.1.3.</v>
      </c>
      <c r="C85" s="103" t="str">
        <f>ORÇAMENTO!$E85</f>
        <v>PINTURA LÁTEX ACRÍLICA STANDARD, APLICAÇÃO MANUAL EM PAREDES, DUAS DEMÃOS. AF_04/2023</v>
      </c>
      <c r="D85" s="31" t="str">
        <f>ORÇAMENTO!$F85</f>
        <v>M2</v>
      </c>
      <c r="E85" s="139">
        <f>ORÇAMENTO!$G85</f>
        <v>946.2</v>
      </c>
      <c r="F85" s="140" t="s">
        <v>892</v>
      </c>
    </row>
    <row r="86" spans="1:6" s="58" customFormat="1" ht="39.6" x14ac:dyDescent="0.3">
      <c r="A86" s="137" t="str">
        <f>ORÇAMENTO!A86</f>
        <v>Serviço</v>
      </c>
      <c r="B86" s="138" t="str">
        <f>ORÇAMENTO!$B86</f>
        <v>6.1.4.</v>
      </c>
      <c r="C86" s="103" t="str">
        <f>ORÇAMENTO!$E86</f>
        <v>REVESTIMENTO CERÂMICO PARA PAREDES INTERNAS COM PLACAS TIPO ESMALTADA DE DIMENSÕES 20X20 CM APLICADAS NA ALTURA INTEIRA DAS PAREDES.  AF_02/2023_PE</v>
      </c>
      <c r="D86" s="31" t="str">
        <f>ORÇAMENTO!$F86</f>
        <v>M2</v>
      </c>
      <c r="E86" s="139">
        <f>ORÇAMENTO!$G86</f>
        <v>193.94</v>
      </c>
      <c r="F86" s="140" t="s">
        <v>893</v>
      </c>
    </row>
    <row r="87" spans="1:6" s="58" customFormat="1" ht="39.6" x14ac:dyDescent="0.3">
      <c r="A87" s="137" t="str">
        <f>ORÇAMENTO!A87</f>
        <v>Serviço</v>
      </c>
      <c r="B87" s="138" t="str">
        <f>ORÇAMENTO!$B87</f>
        <v>6.1.5.</v>
      </c>
      <c r="C87" s="103" t="str">
        <f>ORÇAMENTO!$E87</f>
        <v>REVESTIMENTO CERÂMICO PARA PAREDES INTERNAS COM PLACAS TIPO ESMALTADA DE DIMENSÕES 20X20 CM APLICADAS A MEIA ALTURA DAS PAREDES. AF_02/2023_PE</v>
      </c>
      <c r="D87" s="31" t="str">
        <f>ORÇAMENTO!$F87</f>
        <v>M2</v>
      </c>
      <c r="E87" s="139">
        <f>ORÇAMENTO!$G87</f>
        <v>1.94</v>
      </c>
      <c r="F87" s="140" t="s">
        <v>894</v>
      </c>
    </row>
    <row r="88" spans="1:6" s="58" customFormat="1" x14ac:dyDescent="0.3">
      <c r="A88" s="137" t="str">
        <f>ORÇAMENTO!A88</f>
        <v>Nível 2</v>
      </c>
      <c r="B88" s="138" t="str">
        <f>ORÇAMENTO!$B88</f>
        <v>6.2.</v>
      </c>
      <c r="C88" s="103" t="str">
        <f>ORÇAMENTO!$E88</f>
        <v>PISO</v>
      </c>
      <c r="D88" s="31" t="str">
        <f>ORÇAMENTO!$F88</f>
        <v>-</v>
      </c>
      <c r="E88" s="139">
        <f>ORÇAMENTO!$G88</f>
        <v>0</v>
      </c>
      <c r="F88" s="140"/>
    </row>
    <row r="89" spans="1:6" s="58" customFormat="1" ht="26.4" x14ac:dyDescent="0.3">
      <c r="A89" s="137" t="str">
        <f>ORÇAMENTO!A89</f>
        <v>Serviço</v>
      </c>
      <c r="B89" s="138" t="str">
        <f>ORÇAMENTO!$B89</f>
        <v>6.2.1.</v>
      </c>
      <c r="C89" s="103" t="str">
        <f>ORÇAMENTO!$E89</f>
        <v>PORCELANATO (NATURAL) - INCLUINDO REJUNTAMENTO (PADRÃO MÉDIO)</v>
      </c>
      <c r="D89" s="31" t="str">
        <f>ORÇAMENTO!$F89</f>
        <v>M2</v>
      </c>
      <c r="E89" s="139">
        <f>ORÇAMENTO!$G89</f>
        <v>239.6</v>
      </c>
      <c r="F89" s="140" t="s">
        <v>883</v>
      </c>
    </row>
    <row r="90" spans="1:6" s="58" customFormat="1" ht="39.6" x14ac:dyDescent="0.3">
      <c r="A90" s="137" t="str">
        <f>ORÇAMENTO!A90</f>
        <v>Serviço</v>
      </c>
      <c r="B90" s="138" t="str">
        <f>ORÇAMENTO!$B90</f>
        <v>6.2.2.</v>
      </c>
      <c r="C90" s="103" t="str">
        <f>ORÇAMENTO!$E90</f>
        <v>SOLEIRA EM GRANITO, LARGURA 15 CM, ESPESSURA 2,0 CM. AF_09/2020</v>
      </c>
      <c r="D90" s="31" t="str">
        <f>ORÇAMENTO!$F90</f>
        <v>M</v>
      </c>
      <c r="E90" s="139">
        <f>ORÇAMENTO!$G90</f>
        <v>3.9</v>
      </c>
      <c r="F90" s="140" t="s">
        <v>895</v>
      </c>
    </row>
    <row r="91" spans="1:6" s="58" customFormat="1" ht="26.4" x14ac:dyDescent="0.3">
      <c r="A91" s="137" t="str">
        <f>ORÇAMENTO!A91</f>
        <v>Serviço</v>
      </c>
      <c r="B91" s="138" t="str">
        <f>ORÇAMENTO!$B91</f>
        <v>6.2.3.</v>
      </c>
      <c r="C91" s="103" t="str">
        <f>ORÇAMENTO!$E91</f>
        <v>PISO PODOTÁTIL DE ALERTA OU DIRECIONAL, DE BORRACHA, ASSENTADO SOBRE ARGAMASSA. AF_05/2020</v>
      </c>
      <c r="D91" s="31" t="str">
        <f>ORÇAMENTO!$F91</f>
        <v>M</v>
      </c>
      <c r="E91" s="139">
        <f>ORÇAMENTO!$G91</f>
        <v>38.25</v>
      </c>
      <c r="F91" s="140" t="s">
        <v>883</v>
      </c>
    </row>
    <row r="92" spans="1:6" s="58" customFormat="1" x14ac:dyDescent="0.3">
      <c r="A92" s="137" t="str">
        <f>ORÇAMENTO!A92</f>
        <v>Serviço</v>
      </c>
      <c r="B92" s="138" t="str">
        <f>ORÇAMENTO!$B92</f>
        <v>6.2.4.</v>
      </c>
      <c r="C92" s="103" t="str">
        <f>ORÇAMENTO!$E92</f>
        <v>RODAPE EM PORCELANATO</v>
      </c>
      <c r="D92" s="31" t="str">
        <f>ORÇAMENTO!$F92</f>
        <v>M</v>
      </c>
      <c r="E92" s="139">
        <f>ORÇAMENTO!$G92</f>
        <v>206.17</v>
      </c>
      <c r="F92" s="140" t="s">
        <v>883</v>
      </c>
    </row>
    <row r="93" spans="1:6" s="58" customFormat="1" x14ac:dyDescent="0.3">
      <c r="A93" s="137" t="str">
        <f>ORÇAMENTO!A93</f>
        <v>Nível 2</v>
      </c>
      <c r="B93" s="138" t="str">
        <f>ORÇAMENTO!$B93</f>
        <v>6.3.</v>
      </c>
      <c r="C93" s="103" t="str">
        <f>ORÇAMENTO!$E93</f>
        <v>TETO</v>
      </c>
      <c r="D93" s="31" t="str">
        <f>ORÇAMENTO!$F93</f>
        <v>-</v>
      </c>
      <c r="E93" s="139">
        <f>ORÇAMENTO!$G93</f>
        <v>0</v>
      </c>
      <c r="F93" s="140"/>
    </row>
    <row r="94" spans="1:6" s="58" customFormat="1" ht="26.4" x14ac:dyDescent="0.3">
      <c r="A94" s="137" t="str">
        <f>ORÇAMENTO!A94</f>
        <v>Serviço</v>
      </c>
      <c r="B94" s="138" t="str">
        <f>ORÇAMENTO!$B94</f>
        <v>6.3.1.</v>
      </c>
      <c r="C94" s="103" t="str">
        <f>ORÇAMENTO!$E94</f>
        <v>FUNDO SELADOR ACRÍLICO, APLICAÇÃO MANUAL EM TETO, UMA DEMÃO. AF_04/2023</v>
      </c>
      <c r="D94" s="31" t="str">
        <f>ORÇAMENTO!$F94</f>
        <v>M2</v>
      </c>
      <c r="E94" s="139">
        <f>ORÇAMENTO!$G94</f>
        <v>34.44</v>
      </c>
      <c r="F94" s="140" t="s">
        <v>896</v>
      </c>
    </row>
    <row r="95" spans="1:6" s="58" customFormat="1" ht="26.4" x14ac:dyDescent="0.3">
      <c r="A95" s="137" t="str">
        <f>ORÇAMENTO!A95</f>
        <v>Serviço</v>
      </c>
      <c r="B95" s="138" t="str">
        <f>ORÇAMENTO!$B95</f>
        <v>6.3.2.</v>
      </c>
      <c r="C95" s="103" t="str">
        <f>ORÇAMENTO!$E95</f>
        <v>EMASSAMENTO COM MASSA LÁTEX, APLICAÇÃO EM TETO, UMA DEMÃO, LIXAMENTO MANUAL. AF_04/2023</v>
      </c>
      <c r="D95" s="31" t="str">
        <f>ORÇAMENTO!$F95</f>
        <v>M2</v>
      </c>
      <c r="E95" s="139">
        <f>ORÇAMENTO!$G95</f>
        <v>34.44</v>
      </c>
      <c r="F95" s="140" t="s">
        <v>897</v>
      </c>
    </row>
    <row r="96" spans="1:6" s="58" customFormat="1" ht="26.4" x14ac:dyDescent="0.3">
      <c r="A96" s="137" t="str">
        <f>ORÇAMENTO!A96</f>
        <v>Serviço</v>
      </c>
      <c r="B96" s="138" t="str">
        <f>ORÇAMENTO!$B96</f>
        <v>6.3.3.</v>
      </c>
      <c r="C96" s="103" t="str">
        <f>ORÇAMENTO!$E96</f>
        <v>PINTURA LÁTEX ACRÍLICA STANDARD, APLICAÇÃO MANUAL EM TETO, DUAS DEMÃOS. AF_04/2023</v>
      </c>
      <c r="D96" s="31" t="str">
        <f>ORÇAMENTO!$F96</f>
        <v>M2</v>
      </c>
      <c r="E96" s="139">
        <f>ORÇAMENTO!$G96</f>
        <v>34.44</v>
      </c>
      <c r="F96" s="140" t="s">
        <v>897</v>
      </c>
    </row>
    <row r="97" spans="1:6" s="58" customFormat="1" ht="26.4" x14ac:dyDescent="0.3">
      <c r="A97" s="137" t="str">
        <f>ORÇAMENTO!A97</f>
        <v>Serviço</v>
      </c>
      <c r="B97" s="138" t="str">
        <f>ORÇAMENTO!$B97</f>
        <v>6.3.4.</v>
      </c>
      <c r="C97" s="103" t="str">
        <f>ORÇAMENTO!$E97</f>
        <v>FORRO EM DRYWALL, PARA AMBIENTES COMERCIAIS, INCLUSIVE ESTRUTURA BIRECIONAL DE FIXAÇÃO. AF_08/2023_PS</v>
      </c>
      <c r="D97" s="31" t="str">
        <f>ORÇAMENTO!$F97</f>
        <v>M2</v>
      </c>
      <c r="E97" s="139">
        <f>ORÇAMENTO!$G97</f>
        <v>252.73</v>
      </c>
      <c r="F97" s="140" t="s">
        <v>883</v>
      </c>
    </row>
    <row r="98" spans="1:6" s="58" customFormat="1" x14ac:dyDescent="0.3">
      <c r="A98" s="137" t="str">
        <f>ORÇAMENTO!A98</f>
        <v>Meta</v>
      </c>
      <c r="B98" s="138" t="str">
        <f>ORÇAMENTO!$B98</f>
        <v>7.</v>
      </c>
      <c r="C98" s="103" t="str">
        <f>ORÇAMENTO!$E98</f>
        <v>ESQUADRIAS</v>
      </c>
      <c r="D98" s="31" t="str">
        <f>ORÇAMENTO!$F98</f>
        <v>-</v>
      </c>
      <c r="E98" s="139">
        <f>ORÇAMENTO!$G98</f>
        <v>0</v>
      </c>
      <c r="F98" s="140"/>
    </row>
    <row r="99" spans="1:6" s="58" customFormat="1" x14ac:dyDescent="0.3">
      <c r="A99" s="137" t="str">
        <f>ORÇAMENTO!A99</f>
        <v>Nível 2</v>
      </c>
      <c r="B99" s="138" t="str">
        <f>ORÇAMENTO!$B99</f>
        <v>7.1.</v>
      </c>
      <c r="C99" s="103" t="str">
        <f>ORÇAMENTO!$E99</f>
        <v>PORTAS</v>
      </c>
      <c r="D99" s="31" t="str">
        <f>ORÇAMENTO!$F99</f>
        <v>-</v>
      </c>
      <c r="E99" s="139">
        <f>ORÇAMENTO!$G99</f>
        <v>0</v>
      </c>
      <c r="F99" s="140"/>
    </row>
    <row r="100" spans="1:6" s="58" customFormat="1" ht="66" x14ac:dyDescent="0.3">
      <c r="A100" s="137" t="str">
        <f>ORÇAMENTO!A100</f>
        <v>Serviço</v>
      </c>
      <c r="B100" s="138" t="str">
        <f>ORÇAMENTO!$B100</f>
        <v>7.1.1.</v>
      </c>
      <c r="C100" s="103" t="str">
        <f>ORÇAMENTO!$E100</f>
        <v>KIT DE PORTA DE MADEIRA FRISADA, SEMI-OCA (LEVE OU MÉDIA), PADRÃO MÉDIO, 80X210CM, ESPESSURA DE 3,5CM, ITENS INCLUSOS: DOBRADIÇAS, MONTAGEM E INSTALAÇÃO DE BATENTE, FECHADURA COM EXECUÇÃO DO FURO - FORNECIMENTO E INSTALAÇÃO. AF_12/2019</v>
      </c>
      <c r="D100" s="31" t="str">
        <f>ORÇAMENTO!$F100</f>
        <v>UN</v>
      </c>
      <c r="E100" s="139">
        <f>ORÇAMENTO!$G100</f>
        <v>6</v>
      </c>
      <c r="F100" s="140" t="s">
        <v>182</v>
      </c>
    </row>
    <row r="101" spans="1:6" s="58" customFormat="1" ht="66" x14ac:dyDescent="0.3">
      <c r="A101" s="137" t="str">
        <f>ORÇAMENTO!A101</f>
        <v>Serviço</v>
      </c>
      <c r="B101" s="138" t="str">
        <f>ORÇAMENTO!$B101</f>
        <v>7.1.2.</v>
      </c>
      <c r="C101" s="103" t="str">
        <f>ORÇAMENTO!$E101</f>
        <v>KIT DE PORTA DE MADEIRA PARA PINTURA, SEMI-OCA (LEVE OU MÉDIA), PADRÃO MÉDIO, 90X210CM, ESPESSURA DE 3,5CM, ITENS INCLUSOS: DOBRADIÇAS, MONTAGEM E INSTALAÇÃO DO BATENTE, FECHADURA COM EXECUÇÃO DO FURO - FORNECIMENTO E INSTALAÇÃO. AF_12/2019</v>
      </c>
      <c r="D101" s="31" t="str">
        <f>ORÇAMENTO!$F101</f>
        <v>UN</v>
      </c>
      <c r="E101" s="139">
        <f>ORÇAMENTO!$G101</f>
        <v>9</v>
      </c>
      <c r="F101" s="140" t="s">
        <v>182</v>
      </c>
    </row>
    <row r="102" spans="1:6" s="58" customFormat="1" ht="66" x14ac:dyDescent="0.3">
      <c r="A102" s="137" t="str">
        <f>ORÇAMENTO!A102</f>
        <v>Serviço</v>
      </c>
      <c r="B102" s="138" t="str">
        <f>ORÇAMENTO!$B102</f>
        <v>7.1.3.</v>
      </c>
      <c r="C102" s="103" t="str">
        <f>ORÇAMENTO!$E102</f>
        <v>KIT DE PORTA DE MADEIRA PARA PINTURA, SEMI-OCA (LEVE OU MÉDIA), PADRÃO MÉDIO, 100X210CM, ESPESSURA DE 3,5CM, ITENS INCLUSOS: DOBRADIÇAS, MONTAGEM E INSTALAÇÃO DO BATENTE, FECHADURA COM EXECUÇÃO DO FURO - FORNECIMENTO E INSTALAÇÃO.</v>
      </c>
      <c r="D102" s="31" t="str">
        <f>ORÇAMENTO!$F102</f>
        <v>UN</v>
      </c>
      <c r="E102" s="139">
        <f>ORÇAMENTO!$G102</f>
        <v>1</v>
      </c>
      <c r="F102" s="140" t="s">
        <v>182</v>
      </c>
    </row>
    <row r="103" spans="1:6" s="58" customFormat="1" ht="66" x14ac:dyDescent="0.3">
      <c r="A103" s="137" t="str">
        <f>ORÇAMENTO!A103</f>
        <v>Serviço</v>
      </c>
      <c r="B103" s="138" t="str">
        <f>ORÇAMENTO!$B103</f>
        <v>7.1.4.</v>
      </c>
      <c r="C103" s="103" t="str">
        <f>ORÇAMENTO!$E103</f>
        <v>KIT DE PORTA DE MADEIRA PARA PINTURA, SEMI-OCA (LEVE OU MÉDIA), PADRÃO NBR 9050 COM BARRA DE APOIO, 90X210CM, ESPESSURA DE 3,5CM, ITENS INCLUSOS: DOBRADIÇAS, MONTAGEM E INSTALAÇÃO DO BATENTE, FECHADURA COM EXECUÇÃO DO FURO - FORNECIMENTO E INSTALAÇÃO.</v>
      </c>
      <c r="D103" s="31" t="str">
        <f>ORÇAMENTO!$F103</f>
        <v>UN</v>
      </c>
      <c r="E103" s="139">
        <f>ORÇAMENTO!$G103</f>
        <v>3</v>
      </c>
      <c r="F103" s="140" t="s">
        <v>182</v>
      </c>
    </row>
    <row r="104" spans="1:6" s="58" customFormat="1" ht="52.8" x14ac:dyDescent="0.3">
      <c r="A104" s="137" t="str">
        <f>ORÇAMENTO!A104</f>
        <v>Serviço</v>
      </c>
      <c r="B104" s="138" t="str">
        <f>ORÇAMENTO!$B104</f>
        <v>7.1.5.</v>
      </c>
      <c r="C104" s="103" t="str">
        <f>ORÇAMENTO!$E104</f>
        <v>KIT DE PORTA DE MADEIRA DE CORRER, SEMI-OCA (LEVE OU MÉDIA), PADRÃO MÉDIO, 80X210CM, ESPESSURA DE 3,5CM, ITENS INCLUSOS: DOBRADIÇAS, MONTAGEM E INSTALAÇÃO DO BATENTE, FECHADURA COM EXECUÇÃO DO FURO - FORNECIMENTO E INSTALAÇÃO.</v>
      </c>
      <c r="D104" s="31" t="str">
        <f>ORÇAMENTO!$F104</f>
        <v>UN</v>
      </c>
      <c r="E104" s="139">
        <f>ORÇAMENTO!$G104</f>
        <v>2</v>
      </c>
      <c r="F104" s="140" t="s">
        <v>182</v>
      </c>
    </row>
    <row r="105" spans="1:6" s="58" customFormat="1" ht="52.8" x14ac:dyDescent="0.3">
      <c r="A105" s="137" t="str">
        <f>ORÇAMENTO!A105</f>
        <v>Serviço</v>
      </c>
      <c r="B105" s="138" t="str">
        <f>ORÇAMENTO!$B105</f>
        <v>7.1.6.</v>
      </c>
      <c r="C105" s="103" t="str">
        <f>ORÇAMENTO!$E105</f>
        <v>KIT DE PORTA DE MADEIRA DE CORRER, SEMI-OCA (LEVE OU MÉDIA), PADRÃO MÉDIO, 100X210CM, ESPESSURA DE 3,5CM, ITENS INCLUSOS: DOBRADIÇAS, MONTAGEM E INSTALAÇÃO DO BATENTE, FECHADURA COM EXECUÇÃO DO FURO - FORNECIMENTO E INSTALAÇÃO.</v>
      </c>
      <c r="D105" s="31" t="str">
        <f>ORÇAMENTO!$F105</f>
        <v>UN</v>
      </c>
      <c r="E105" s="139">
        <f>ORÇAMENTO!$G105</f>
        <v>1</v>
      </c>
      <c r="F105" s="140" t="s">
        <v>182</v>
      </c>
    </row>
    <row r="106" spans="1:6" s="58" customFormat="1" ht="26.4" x14ac:dyDescent="0.3">
      <c r="A106" s="137" t="str">
        <f>ORÇAMENTO!A106</f>
        <v>Serviço</v>
      </c>
      <c r="B106" s="138" t="str">
        <f>ORÇAMENTO!$B106</f>
        <v>7.1.7.</v>
      </c>
      <c r="C106" s="103" t="str">
        <f>ORÇAMENTO!$E106</f>
        <v>PORTA PIVOTANTE DE VIDRO TEMPERADO, 2 FOLHAS DE 90X210 CM, ESPESSURA DE 10MM, INCLUSIVE ACESSÓRIOS. AF_01/2021</v>
      </c>
      <c r="D106" s="31" t="str">
        <f>ORÇAMENTO!$F106</f>
        <v>UN</v>
      </c>
      <c r="E106" s="139">
        <f>ORÇAMENTO!$G106</f>
        <v>1</v>
      </c>
      <c r="F106" s="140" t="s">
        <v>182</v>
      </c>
    </row>
    <row r="107" spans="1:6" s="58" customFormat="1" ht="26.4" x14ac:dyDescent="0.3">
      <c r="A107" s="137" t="str">
        <f>ORÇAMENTO!A107</f>
        <v>Serviço</v>
      </c>
      <c r="B107" s="138" t="str">
        <f>ORÇAMENTO!$B107</f>
        <v>7.1.8.</v>
      </c>
      <c r="C107" s="103" t="str">
        <f>ORÇAMENTO!$E107</f>
        <v>PORTA DE CORRER DE VIDRO TEMPERADO, 2 FOLHAS DE 100X210 CM, ESPESSURA DE 10MM, INCLUSIVE ACESSÓRIOS. AF_01/2021</v>
      </c>
      <c r="D107" s="31" t="str">
        <f>ORÇAMENTO!$F107</f>
        <v>UN</v>
      </c>
      <c r="E107" s="139">
        <f>ORÇAMENTO!$G107</f>
        <v>1</v>
      </c>
      <c r="F107" s="140" t="s">
        <v>182</v>
      </c>
    </row>
    <row r="108" spans="1:6" s="58" customFormat="1" ht="39.6" x14ac:dyDescent="0.3">
      <c r="A108" s="137" t="str">
        <f>ORÇAMENTO!A108</f>
        <v>Serviço</v>
      </c>
      <c r="B108" s="138" t="str">
        <f>ORÇAMENTO!$B108</f>
        <v>7.1.9.</v>
      </c>
      <c r="C108" s="103" t="str">
        <f>ORÇAMENTO!$E108</f>
        <v>PORTA EM ALUMÍNIO DE ABRIR DE ALUMINÍO, 60X210, TIPO VENEZIANA COM GUARNIÇÃO, FIXAÇÃO COM PARAFUSOS - FORNECIMENTO E INSTALAÇÃO. AF_12/2019</v>
      </c>
      <c r="D108" s="31" t="str">
        <f>ORÇAMENTO!$F108</f>
        <v>UN</v>
      </c>
      <c r="E108" s="139">
        <f>ORÇAMENTO!$G108</f>
        <v>2</v>
      </c>
      <c r="F108" s="140" t="s">
        <v>182</v>
      </c>
    </row>
    <row r="109" spans="1:6" s="58" customFormat="1" ht="39.6" x14ac:dyDescent="0.3">
      <c r="A109" s="137" t="str">
        <f>ORÇAMENTO!A109</f>
        <v>Serviço</v>
      </c>
      <c r="B109" s="138" t="str">
        <f>ORÇAMENTO!$B109</f>
        <v>7.1.10.</v>
      </c>
      <c r="C109" s="103" t="str">
        <f>ORÇAMENTO!$E109</f>
        <v>PORTA EM ALUMÍNIO DE ABRIR DE ALUMINÍO, 110X210, TIPO VENEZIANA COM GUARNIÇÃO, FIXAÇÃO COM PARAFUSOS - FORNECIMENTO E INSTALAÇÃO. AF_12/2019</v>
      </c>
      <c r="D109" s="31" t="str">
        <f>ORÇAMENTO!$F109</f>
        <v>UN</v>
      </c>
      <c r="E109" s="139">
        <f>ORÇAMENTO!$G109</f>
        <v>1</v>
      </c>
      <c r="F109" s="140" t="s">
        <v>182</v>
      </c>
    </row>
    <row r="110" spans="1:6" s="58" customFormat="1" ht="39.6" x14ac:dyDescent="0.3">
      <c r="A110" s="137" t="str">
        <f>ORÇAMENTO!A110</f>
        <v>Serviço</v>
      </c>
      <c r="B110" s="138" t="str">
        <f>ORÇAMENTO!$B110</f>
        <v>7.1.11.</v>
      </c>
      <c r="C110" s="103" t="str">
        <f>ORÇAMENTO!$E110</f>
        <v>PORTA EM ALUMÍNIO DE ABRIR DE ALUMINÍO, 2 FOLHAS DE 60X210, TIPO VENEZIANA COM GUARNIÇÃO, FIXAÇÃO COM PARAFUSOS - FORNECIMENTO E INSTALAÇÃO. AF_12/2019</v>
      </c>
      <c r="D110" s="31" t="str">
        <f>ORÇAMENTO!$F110</f>
        <v>UN</v>
      </c>
      <c r="E110" s="139">
        <f>ORÇAMENTO!$G110</f>
        <v>1</v>
      </c>
      <c r="F110" s="140" t="s">
        <v>182</v>
      </c>
    </row>
    <row r="111" spans="1:6" s="58" customFormat="1" ht="26.4" x14ac:dyDescent="0.3">
      <c r="A111" s="137" t="str">
        <f>ORÇAMENTO!A111</f>
        <v>Serviço</v>
      </c>
      <c r="B111" s="138" t="str">
        <f>ORÇAMENTO!$B111</f>
        <v>7.1.12.</v>
      </c>
      <c r="C111" s="103" t="str">
        <f>ORÇAMENTO!$E111</f>
        <v>PORTÃO TUBO/TELA ARAME GALV.C/FERRAGENS (INCL.PINT.ANTI-CORROSIVA)</v>
      </c>
      <c r="D111" s="31" t="str">
        <f>ORÇAMENTO!$F111</f>
        <v>M2</v>
      </c>
      <c r="E111" s="139">
        <f>ORÇAMENTO!$G111</f>
        <v>4.4000000000000004</v>
      </c>
      <c r="F111" s="140" t="s">
        <v>898</v>
      </c>
    </row>
    <row r="112" spans="1:6" s="58" customFormat="1" x14ac:dyDescent="0.3">
      <c r="A112" s="137" t="str">
        <f>ORÇAMENTO!A112</f>
        <v>Nível 2</v>
      </c>
      <c r="B112" s="138" t="str">
        <f>ORÇAMENTO!$B112</f>
        <v>7.2.</v>
      </c>
      <c r="C112" s="103" t="str">
        <f>ORÇAMENTO!$E112</f>
        <v>JANELAS</v>
      </c>
      <c r="D112" s="31" t="str">
        <f>ORÇAMENTO!$F112</f>
        <v>-</v>
      </c>
      <c r="E112" s="139">
        <f>ORÇAMENTO!$G112</f>
        <v>0</v>
      </c>
      <c r="F112" s="140"/>
    </row>
    <row r="113" spans="1:6" s="58" customFormat="1" x14ac:dyDescent="0.3">
      <c r="A113" s="137" t="str">
        <f>ORÇAMENTO!A113</f>
        <v>Serviço</v>
      </c>
      <c r="B113" s="138" t="str">
        <f>ORÇAMENTO!$B113</f>
        <v>7.2.1.</v>
      </c>
      <c r="C113" s="103" t="str">
        <f>ORÇAMENTO!$E113</f>
        <v>JANELA DE MAXIM-AR - 2 FOLHAS E PEITORIL FIXO - 180X160</v>
      </c>
      <c r="D113" s="31" t="str">
        <f>ORÇAMENTO!$F113</f>
        <v>UN</v>
      </c>
      <c r="E113" s="139">
        <f>ORÇAMENTO!$G113</f>
        <v>1</v>
      </c>
      <c r="F113" s="140" t="s">
        <v>182</v>
      </c>
    </row>
    <row r="114" spans="1:6" s="58" customFormat="1" ht="52.8" x14ac:dyDescent="0.3">
      <c r="A114" s="137" t="str">
        <f>ORÇAMENTO!A114</f>
        <v>Serviço</v>
      </c>
      <c r="B114" s="138" t="str">
        <f>ORÇAMENTO!$B114</f>
        <v>7.2.2.</v>
      </c>
      <c r="C114" s="103" t="str">
        <f>ORÇAMENTO!$E114</f>
        <v>JANELA DE ALUMÍNIO DO TIPO GUILHOTINA COM 2 FOLHAS PARA VIDROS, COM VIDROS, BATENTE, ACABAMENTO COM ACETATO OU BRILHANTE E FERRAGENS. EXCLUSIVE ALIZAR E CONTRAMARCO. FORNECIMENTO E INSTALAÇÃO</v>
      </c>
      <c r="D114" s="31" t="str">
        <f>ORÇAMENTO!$F114</f>
        <v>M2</v>
      </c>
      <c r="E114" s="139">
        <f>ORÇAMENTO!$G114</f>
        <v>2.16</v>
      </c>
      <c r="F114" s="140" t="s">
        <v>899</v>
      </c>
    </row>
    <row r="115" spans="1:6" s="58" customFormat="1" ht="39.6" x14ac:dyDescent="0.3">
      <c r="A115" s="137" t="str">
        <f>ORÇAMENTO!A115</f>
        <v>Serviço</v>
      </c>
      <c r="B115" s="138" t="str">
        <f>ORÇAMENTO!$B115</f>
        <v>7.2.3.</v>
      </c>
      <c r="C115" s="103" t="str">
        <f>ORÇAMENTO!$E115</f>
        <v>JANELA DE ALUMÍNIO TIPO MAXIM-AR, COM VIDROS, BATENTE E FERRAGENS. EXCLUSIVE ALIZAR, ACABAMENTO E CONTRAMARCO. FORNECIMENTO E INSTALAÇÃO. AF_12/2019</v>
      </c>
      <c r="D115" s="31" t="str">
        <f>ORÇAMENTO!$F115</f>
        <v>M2</v>
      </c>
      <c r="E115" s="139">
        <f>ORÇAMENTO!$G115</f>
        <v>20.13</v>
      </c>
      <c r="F115" s="140" t="s">
        <v>900</v>
      </c>
    </row>
    <row r="116" spans="1:6" s="58" customFormat="1" ht="52.8" x14ac:dyDescent="0.3">
      <c r="A116" s="137" t="str">
        <f>ORÇAMENTO!A116</f>
        <v>Serviço</v>
      </c>
      <c r="B116" s="138" t="str">
        <f>ORÇAMENTO!$B116</f>
        <v>7.2.4.</v>
      </c>
      <c r="C116" s="103" t="str">
        <f>ORÇAMENTO!$E116</f>
        <v>JANELA DE AÇO TIPO BASCULANTE PARA VIDROS, COM BATENTE, FERRAGENS E PINTURA ANTICORROSIVA. EXCLUSIVE VIDROS, ACABAMENTO, ALIZAR E CONTRAMARCO. FORNECIMENTO E INSTALAÇÃO. AF_12/2019</v>
      </c>
      <c r="D116" s="31" t="str">
        <f>ORÇAMENTO!$F116</f>
        <v>M2</v>
      </c>
      <c r="E116" s="139">
        <f>ORÇAMENTO!$G116</f>
        <v>0.72</v>
      </c>
      <c r="F116" s="140" t="s">
        <v>901</v>
      </c>
    </row>
    <row r="117" spans="1:6" s="58" customFormat="1" x14ac:dyDescent="0.3">
      <c r="A117" s="137" t="str">
        <f>ORÇAMENTO!A117</f>
        <v>Meta</v>
      </c>
      <c r="B117" s="138" t="str">
        <f>ORÇAMENTO!$B117</f>
        <v>8.</v>
      </c>
      <c r="C117" s="103" t="str">
        <f>ORÇAMENTO!$E117</f>
        <v>SISTEMAS</v>
      </c>
      <c r="D117" s="31" t="str">
        <f>ORÇAMENTO!$F117</f>
        <v>-</v>
      </c>
      <c r="E117" s="139">
        <f>ORÇAMENTO!$G117</f>
        <v>0</v>
      </c>
      <c r="F117" s="140"/>
    </row>
    <row r="118" spans="1:6" s="58" customFormat="1" x14ac:dyDescent="0.3">
      <c r="A118" s="137" t="str">
        <f>ORÇAMENTO!A118</f>
        <v>Nível 2</v>
      </c>
      <c r="B118" s="138" t="str">
        <f>ORÇAMENTO!$B118</f>
        <v>8.1.</v>
      </c>
      <c r="C118" s="103" t="str">
        <f>ORÇAMENTO!$E118</f>
        <v>AGUA FRIA</v>
      </c>
      <c r="D118" s="31" t="str">
        <f>ORÇAMENTO!$F118</f>
        <v>-</v>
      </c>
      <c r="E118" s="139">
        <f>ORÇAMENTO!$G118</f>
        <v>0</v>
      </c>
      <c r="F118" s="140"/>
    </row>
    <row r="119" spans="1:6" s="58" customFormat="1" x14ac:dyDescent="0.3">
      <c r="A119" s="137" t="str">
        <f>ORÇAMENTO!A119</f>
        <v>Serviço</v>
      </c>
      <c r="B119" s="138" t="str">
        <f>ORÇAMENTO!$B119</f>
        <v>8.1.1.</v>
      </c>
      <c r="C119" s="103" t="str">
        <f>ORÇAMENTO!$E119</f>
        <v>PONTO DE AGUA (INCL. TUBOS E CONEXOES)</v>
      </c>
      <c r="D119" s="31" t="str">
        <f>ORÇAMENTO!$F119</f>
        <v>PT</v>
      </c>
      <c r="E119" s="139">
        <f>ORÇAMENTO!$G119</f>
        <v>33</v>
      </c>
      <c r="F119" s="140" t="s">
        <v>182</v>
      </c>
    </row>
    <row r="120" spans="1:6" s="58" customFormat="1" ht="39.6" x14ac:dyDescent="0.3">
      <c r="A120" s="137" t="str">
        <f>ORÇAMENTO!A120</f>
        <v>Serviço</v>
      </c>
      <c r="B120" s="138" t="str">
        <f>ORÇAMENTO!$B120</f>
        <v>8.1.2.</v>
      </c>
      <c r="C120" s="103" t="str">
        <f>ORÇAMENTO!$E120</f>
        <v>REGISTRO DE GAVETA BRUTO, LATÃO, ROSCÁVEL, 1", COM ACABAMENTO E CANOPLA CROMADOS - FORNECIMENTO E INSTALAÇÃO. AF_08/2021</v>
      </c>
      <c r="D120" s="31" t="str">
        <f>ORÇAMENTO!$F120</f>
        <v>UN</v>
      </c>
      <c r="E120" s="139">
        <f>ORÇAMENTO!$G120</f>
        <v>19</v>
      </c>
      <c r="F120" s="140" t="s">
        <v>182</v>
      </c>
    </row>
    <row r="121" spans="1:6" s="58" customFormat="1" ht="26.4" x14ac:dyDescent="0.3">
      <c r="A121" s="137" t="str">
        <f>ORÇAMENTO!A121</f>
        <v>Serviço</v>
      </c>
      <c r="B121" s="138" t="str">
        <f>ORÇAMENTO!$B121</f>
        <v>8.1.3.</v>
      </c>
      <c r="C121" s="103" t="str">
        <f>ORÇAMENTO!$E121</f>
        <v>REGISTRO DE GAVETA BRUTO, LATÃO, ROSCÁVEL, 2" - FORNECIMENTO E INSTALAÇÃO. AF_08/2021</v>
      </c>
      <c r="D121" s="31" t="str">
        <f>ORÇAMENTO!$F121</f>
        <v>UN</v>
      </c>
      <c r="E121" s="139">
        <f>ORÇAMENTO!$G121</f>
        <v>1</v>
      </c>
      <c r="F121" s="140" t="s">
        <v>182</v>
      </c>
    </row>
    <row r="122" spans="1:6" s="58" customFormat="1" ht="26.4" x14ac:dyDescent="0.3">
      <c r="A122" s="137" t="str">
        <f>ORÇAMENTO!A122</f>
        <v>Serviço</v>
      </c>
      <c r="B122" s="138" t="str">
        <f>ORÇAMENTO!$B122</f>
        <v>8.1.4.</v>
      </c>
      <c r="C122" s="103" t="str">
        <f>ORÇAMENTO!$E122</f>
        <v>RESERVATÓRIO PRÉ MOLDADO ELEVADO CILÍNDRICO D=2,0M, CAP.=12,0M3, H=9,0M COMPLETO E CISTERNA CAP.=4,5 M3</v>
      </c>
      <c r="D122" s="31" t="str">
        <f>ORÇAMENTO!$F122</f>
        <v>UN</v>
      </c>
      <c r="E122" s="139">
        <f>ORÇAMENTO!$G122</f>
        <v>1</v>
      </c>
      <c r="F122" s="140" t="s">
        <v>183</v>
      </c>
    </row>
    <row r="123" spans="1:6" s="58" customFormat="1" ht="26.4" x14ac:dyDescent="0.3">
      <c r="A123" s="137" t="str">
        <f>ORÇAMENTO!A123</f>
        <v>Serviço</v>
      </c>
      <c r="B123" s="138" t="str">
        <f>ORÇAMENTO!$B123</f>
        <v>8.1.5.</v>
      </c>
      <c r="C123" s="103" t="str">
        <f>ORÇAMENTO!$E123</f>
        <v>HIDRÔMETRO DN 1", 10 M³/H - FORNECIMENTO E INSTALAÇÃO. AF_03/2024</v>
      </c>
      <c r="D123" s="31" t="str">
        <f>ORÇAMENTO!$F123</f>
        <v>UN</v>
      </c>
      <c r="E123" s="139">
        <f>ORÇAMENTO!$G123</f>
        <v>1</v>
      </c>
      <c r="F123" s="140" t="s">
        <v>183</v>
      </c>
    </row>
    <row r="124" spans="1:6" s="58" customFormat="1" x14ac:dyDescent="0.3">
      <c r="A124" s="137" t="str">
        <f>ORÇAMENTO!A124</f>
        <v>Nível 2</v>
      </c>
      <c r="B124" s="138" t="str">
        <f>ORÇAMENTO!$B124</f>
        <v>8.2.</v>
      </c>
      <c r="C124" s="103" t="str">
        <f>ORÇAMENTO!$E124</f>
        <v>ESGOTO</v>
      </c>
      <c r="D124" s="31" t="str">
        <f>ORÇAMENTO!$F124</f>
        <v>-</v>
      </c>
      <c r="E124" s="139">
        <f>ORÇAMENTO!$G124</f>
        <v>0</v>
      </c>
      <c r="F124" s="140"/>
    </row>
    <row r="125" spans="1:6" s="58" customFormat="1" x14ac:dyDescent="0.3">
      <c r="A125" s="137" t="str">
        <f>ORÇAMENTO!A125</f>
        <v>Serviço</v>
      </c>
      <c r="B125" s="138" t="str">
        <f>ORÇAMENTO!$B125</f>
        <v>8.2.1.</v>
      </c>
      <c r="C125" s="103" t="str">
        <f>ORÇAMENTO!$E125</f>
        <v>PONTO DE ESGOTO (INCL. TUBOS, CONEXOES,CX. E RALOS)</v>
      </c>
      <c r="D125" s="31" t="str">
        <f>ORÇAMENTO!$F125</f>
        <v>PT</v>
      </c>
      <c r="E125" s="139">
        <f>ORÇAMENTO!$G125</f>
        <v>31</v>
      </c>
      <c r="F125" s="140" t="s">
        <v>182</v>
      </c>
    </row>
    <row r="126" spans="1:6" s="58" customFormat="1" ht="39.6" x14ac:dyDescent="0.3">
      <c r="A126" s="137" t="str">
        <f>ORÇAMENTO!A126</f>
        <v>Serviço</v>
      </c>
      <c r="B126" s="138" t="str">
        <f>ORÇAMENTO!$B126</f>
        <v>8.2.2.</v>
      </c>
      <c r="C126" s="103" t="str">
        <f>ORÇAMENTO!$E126</f>
        <v>CAIXA ENTERRADA HIDRÁULICA RETANGULAR EM ALVENARIA COM TIJOLOS CERÂMICOS MACIÇOS, DIMENSÕES INTERNAS: 0,4X0,4X0,4 M PARA REDE DE ESGOTO. AF_12/2020</v>
      </c>
      <c r="D126" s="31" t="str">
        <f>ORÇAMENTO!$F126</f>
        <v>UN</v>
      </c>
      <c r="E126" s="139">
        <f>ORÇAMENTO!$G126</f>
        <v>14</v>
      </c>
      <c r="F126" s="140" t="s">
        <v>182</v>
      </c>
    </row>
    <row r="127" spans="1:6" s="58" customFormat="1" ht="39.6" x14ac:dyDescent="0.3">
      <c r="A127" s="137" t="str">
        <f>ORÇAMENTO!A127</f>
        <v>Serviço</v>
      </c>
      <c r="B127" s="138" t="str">
        <f>ORÇAMENTO!$B127</f>
        <v>8.2.3.</v>
      </c>
      <c r="C127" s="103" t="str">
        <f>ORÇAMENTO!$E127</f>
        <v>CAIXA DE GORDURA SIMPLES (CAPACIDADE: 36 L), RETANGULAR, EM ALVENARIA COM BLOCOS DE CONCRETO, DIMENSÕES INTERNAS = 0,2X0,4 M, ALTURA INTERNA = 0,8 M. AF_12/2020</v>
      </c>
      <c r="D127" s="31" t="str">
        <f>ORÇAMENTO!$F127</f>
        <v>UN</v>
      </c>
      <c r="E127" s="139">
        <f>ORÇAMENTO!$G127</f>
        <v>1</v>
      </c>
      <c r="F127" s="140" t="s">
        <v>183</v>
      </c>
    </row>
    <row r="128" spans="1:6" s="58" customFormat="1" x14ac:dyDescent="0.3">
      <c r="A128" s="137" t="str">
        <f>ORÇAMENTO!A128</f>
        <v>Serviço</v>
      </c>
      <c r="B128" s="138" t="str">
        <f>ORÇAMENTO!$B128</f>
        <v>8.2.4.</v>
      </c>
      <c r="C128" s="103" t="str">
        <f>ORÇAMENTO!$E128</f>
        <v>FOSSA SEPTICA PRE-MOLDADA CAP= 10 PESSOAS</v>
      </c>
      <c r="D128" s="31" t="str">
        <f>ORÇAMENTO!$F128</f>
        <v>UN</v>
      </c>
      <c r="E128" s="139">
        <f>ORÇAMENTO!$G128</f>
        <v>2</v>
      </c>
      <c r="F128" s="140" t="s">
        <v>182</v>
      </c>
    </row>
    <row r="129" spans="1:6" s="58" customFormat="1" ht="39.6" x14ac:dyDescent="0.3">
      <c r="A129" s="137" t="str">
        <f>ORÇAMENTO!A129</f>
        <v>Serviço</v>
      </c>
      <c r="B129" s="138" t="str">
        <f>ORÇAMENTO!$B129</f>
        <v>8.2.5.</v>
      </c>
      <c r="C129" s="103" t="str">
        <f>ORÇAMENTO!$E129</f>
        <v>FILTRO ANAERÓBIO CIRCULAR, EM CONCRETO PRÉ-MOLDADO, DIÂMETRO INTERNO = 1,10 M, ALTURA INTERNA = 1,50 M, VOLUME ÚTIL: 1140,4 L (PARA 5 CONTRIBUINTES). AF_12/2020_PA</v>
      </c>
      <c r="D129" s="31" t="str">
        <f>ORÇAMENTO!$F129</f>
        <v>UN</v>
      </c>
      <c r="E129" s="139">
        <f>ORÇAMENTO!$G129</f>
        <v>1</v>
      </c>
      <c r="F129" s="140" t="s">
        <v>183</v>
      </c>
    </row>
    <row r="130" spans="1:6" s="58" customFormat="1" x14ac:dyDescent="0.3">
      <c r="A130" s="137" t="str">
        <f>ORÇAMENTO!A130</f>
        <v>Serviço</v>
      </c>
      <c r="B130" s="138" t="str">
        <f>ORÇAMENTO!$B130</f>
        <v>8.2.6.</v>
      </c>
      <c r="C130" s="103" t="str">
        <f>ORÇAMENTO!$E130</f>
        <v>SUMIDOURO PRE-MOLDADO CAP= 10 PESSOAS</v>
      </c>
      <c r="D130" s="31" t="str">
        <f>ORÇAMENTO!$F130</f>
        <v>UN</v>
      </c>
      <c r="E130" s="139">
        <f>ORÇAMENTO!$G130</f>
        <v>1</v>
      </c>
      <c r="F130" s="140" t="s">
        <v>183</v>
      </c>
    </row>
    <row r="131" spans="1:6" s="58" customFormat="1" x14ac:dyDescent="0.3">
      <c r="A131" s="137" t="str">
        <f>ORÇAMENTO!A131</f>
        <v>Nível 2</v>
      </c>
      <c r="B131" s="138" t="str">
        <f>ORÇAMENTO!$B131</f>
        <v>8.3.</v>
      </c>
      <c r="C131" s="103" t="str">
        <f>ORÇAMENTO!$E131</f>
        <v>AGUAS PLUVIAIS</v>
      </c>
      <c r="D131" s="31" t="str">
        <f>ORÇAMENTO!$F131</f>
        <v>-</v>
      </c>
      <c r="E131" s="139">
        <f>ORÇAMENTO!$G131</f>
        <v>0</v>
      </c>
      <c r="F131" s="140"/>
    </row>
    <row r="132" spans="1:6" s="58" customFormat="1" ht="39.6" x14ac:dyDescent="0.3">
      <c r="A132" s="137" t="str">
        <f>ORÇAMENTO!A132</f>
        <v>Serviço</v>
      </c>
      <c r="B132" s="138" t="str">
        <f>ORÇAMENTO!$B132</f>
        <v>8.3.1.</v>
      </c>
      <c r="C132" s="103" t="str">
        <f>ORÇAMENTO!$E132</f>
        <v>TUBO PVC, SÉRIE R, ÁGUA PLUVIAL, DN 150 MM, FORNECIDO E INSTALADO EM CONDUTORES VERTICAIS DE ÁGUAS PLUVIAIS. AF_06/2022</v>
      </c>
      <c r="D132" s="31" t="str">
        <f>ORÇAMENTO!$F132</f>
        <v>M</v>
      </c>
      <c r="E132" s="139">
        <f>ORÇAMENTO!$G132</f>
        <v>30</v>
      </c>
      <c r="F132" s="140" t="s">
        <v>902</v>
      </c>
    </row>
    <row r="133" spans="1:6" s="58" customFormat="1" x14ac:dyDescent="0.3">
      <c r="A133" s="137" t="str">
        <f>ORÇAMENTO!A133</f>
        <v>Serviço</v>
      </c>
      <c r="B133" s="138" t="str">
        <f>ORÇAMENTO!$B133</f>
        <v>8.3.2.</v>
      </c>
      <c r="C133" s="103" t="str">
        <f>ORÇAMENTO!$E133</f>
        <v>CAIXA EM ALVENARIA DE  30X30X30CM C/ TPO. CONCRETO</v>
      </c>
      <c r="D133" s="31" t="str">
        <f>ORÇAMENTO!$F133</f>
        <v>UN</v>
      </c>
      <c r="E133" s="139">
        <f>ORÇAMENTO!$G133</f>
        <v>4</v>
      </c>
      <c r="F133" s="140" t="s">
        <v>902</v>
      </c>
    </row>
    <row r="134" spans="1:6" s="58" customFormat="1" x14ac:dyDescent="0.3">
      <c r="A134" s="137" t="str">
        <f>ORÇAMENTO!A134</f>
        <v>Nível 2</v>
      </c>
      <c r="B134" s="138" t="str">
        <f>ORÇAMENTO!$B134</f>
        <v>8.4.</v>
      </c>
      <c r="C134" s="103" t="str">
        <f>ORÇAMENTO!$E134</f>
        <v>ELETRÍCA</v>
      </c>
      <c r="D134" s="31" t="str">
        <f>ORÇAMENTO!$F134</f>
        <v>-</v>
      </c>
      <c r="E134" s="139">
        <f>ORÇAMENTO!$G134</f>
        <v>0</v>
      </c>
      <c r="F134" s="140"/>
    </row>
    <row r="135" spans="1:6" s="58" customFormat="1" x14ac:dyDescent="0.3">
      <c r="A135" s="137" t="str">
        <f>ORÇAMENTO!A135</f>
        <v>Serviço</v>
      </c>
      <c r="B135" s="138" t="str">
        <f>ORÇAMENTO!$B135</f>
        <v>8.4.1.</v>
      </c>
      <c r="C135" s="103" t="str">
        <f>ORÇAMENTO!$E135</f>
        <v>PONTO ELETRICO ESTABILIZADO (INCL. ELETR.,CX.,FIAÇAO E TOMADA)</v>
      </c>
      <c r="D135" s="31" t="str">
        <f>ORÇAMENTO!$F135</f>
        <v>PT</v>
      </c>
      <c r="E135" s="139">
        <f>ORÇAMENTO!$G135</f>
        <v>104</v>
      </c>
      <c r="F135" s="140" t="s">
        <v>903</v>
      </c>
    </row>
    <row r="136" spans="1:6" s="58" customFormat="1" x14ac:dyDescent="0.3">
      <c r="A136" s="137" t="str">
        <f>ORÇAMENTO!A136</f>
        <v>Serviço</v>
      </c>
      <c r="B136" s="138" t="str">
        <f>ORÇAMENTO!$B136</f>
        <v>8.4.2.</v>
      </c>
      <c r="C136" s="103" t="str">
        <f>ORÇAMENTO!$E136</f>
        <v>PONTO DE LUZ / FORÇA (C/TUBUL., CX. E FIAÇAO) ATE 200W</v>
      </c>
      <c r="D136" s="31" t="str">
        <f>ORÇAMENTO!$F136</f>
        <v>PT</v>
      </c>
      <c r="E136" s="139">
        <f>ORÇAMENTO!$G136</f>
        <v>70</v>
      </c>
      <c r="F136" s="140" t="s">
        <v>904</v>
      </c>
    </row>
    <row r="137" spans="1:6" s="58" customFormat="1" x14ac:dyDescent="0.3">
      <c r="A137" s="137" t="str">
        <f>ORÇAMENTO!A137</f>
        <v>Serviço</v>
      </c>
      <c r="B137" s="138" t="str">
        <f>ORÇAMENTO!$B137</f>
        <v>8.4.3.</v>
      </c>
      <c r="C137" s="103" t="str">
        <f>ORÇAMENTO!$E137</f>
        <v>INTERRUPTOR 1 TECLA SIMPLES (S/FIAÇAO)</v>
      </c>
      <c r="D137" s="31" t="str">
        <f>ORÇAMENTO!$F137</f>
        <v>UN</v>
      </c>
      <c r="E137" s="139">
        <f>ORÇAMENTO!$G137</f>
        <v>18</v>
      </c>
      <c r="F137" s="140" t="s">
        <v>182</v>
      </c>
    </row>
    <row r="138" spans="1:6" s="58" customFormat="1" x14ac:dyDescent="0.3">
      <c r="A138" s="137" t="str">
        <f>ORÇAMENTO!A138</f>
        <v>Serviço</v>
      </c>
      <c r="B138" s="138" t="str">
        <f>ORÇAMENTO!$B138</f>
        <v>8.4.4.</v>
      </c>
      <c r="C138" s="103" t="str">
        <f>ORÇAMENTO!$E138</f>
        <v>INTERRUPTOR 2 TECLAS SIMPLES (S/FIAÇAO)</v>
      </c>
      <c r="D138" s="31" t="str">
        <f>ORÇAMENTO!$F138</f>
        <v>UN</v>
      </c>
      <c r="E138" s="139">
        <f>ORÇAMENTO!$G138</f>
        <v>4</v>
      </c>
      <c r="F138" s="140" t="s">
        <v>182</v>
      </c>
    </row>
    <row r="139" spans="1:6" s="58" customFormat="1" x14ac:dyDescent="0.3">
      <c r="A139" s="137" t="str">
        <f>ORÇAMENTO!A139</f>
        <v>Serviço</v>
      </c>
      <c r="B139" s="138" t="str">
        <f>ORÇAMENTO!$B139</f>
        <v>8.4.5.</v>
      </c>
      <c r="C139" s="103" t="str">
        <f>ORÇAMENTO!$E139</f>
        <v>INTERRUPTOR 3 TECLAS PARALELO (S/FIAÇÃO)</v>
      </c>
      <c r="D139" s="31" t="str">
        <f>ORÇAMENTO!$F139</f>
        <v>UN</v>
      </c>
      <c r="E139" s="139">
        <f>ORÇAMENTO!$G139</f>
        <v>1</v>
      </c>
      <c r="F139" s="140" t="s">
        <v>182</v>
      </c>
    </row>
    <row r="140" spans="1:6" s="58" customFormat="1" x14ac:dyDescent="0.3">
      <c r="A140" s="137" t="str">
        <f>ORÇAMENTO!A140</f>
        <v>Serviço</v>
      </c>
      <c r="B140" s="138" t="str">
        <f>ORÇAMENTO!$B140</f>
        <v>8.4.6.</v>
      </c>
      <c r="C140" s="103" t="str">
        <f>ORÇAMENTO!$E140</f>
        <v>INTERRUPTOR 1 TECLA+TOMADA (S/FIAÇAO)</v>
      </c>
      <c r="D140" s="31" t="str">
        <f>ORÇAMENTO!$F140</f>
        <v>UN</v>
      </c>
      <c r="E140" s="139">
        <f>ORÇAMENTO!$G140</f>
        <v>4</v>
      </c>
      <c r="F140" s="140" t="s">
        <v>182</v>
      </c>
    </row>
    <row r="141" spans="1:6" s="58" customFormat="1" ht="26.4" x14ac:dyDescent="0.3">
      <c r="A141" s="137" t="str">
        <f>ORÇAMENTO!A141</f>
        <v>Serviço</v>
      </c>
      <c r="B141" s="138" t="str">
        <f>ORÇAMENTO!$B141</f>
        <v>8.4.7.</v>
      </c>
      <c r="C141" s="103" t="str">
        <f>ORÇAMENTO!$E141</f>
        <v>LUMINÁRIA TIPO PLAFON CIRCULAR, DE SOBREPOR, COM LED DE 12/13 W - FORNECIMENTO E INSTALAÇÃO. AF_03/2022</v>
      </c>
      <c r="D141" s="31" t="str">
        <f>ORÇAMENTO!$F141</f>
        <v>UN</v>
      </c>
      <c r="E141" s="139">
        <f>ORÇAMENTO!$G141</f>
        <v>8</v>
      </c>
      <c r="F141" s="140" t="s">
        <v>182</v>
      </c>
    </row>
    <row r="142" spans="1:6" s="58" customFormat="1" ht="26.4" x14ac:dyDescent="0.3">
      <c r="A142" s="137" t="str">
        <f>ORÇAMENTO!A142</f>
        <v>Serviço</v>
      </c>
      <c r="B142" s="138" t="str">
        <f>ORÇAMENTO!$B142</f>
        <v>8.4.8.</v>
      </c>
      <c r="C142" s="103" t="str">
        <f>ORÇAMENTO!$E142</f>
        <v>LUMINÁRIA DO TIPO PAFLON LED DE SOBREPOR - COM LED DE 20 A 30W - FORNECIMENTO E INSTALAÇÃO</v>
      </c>
      <c r="D142" s="31" t="str">
        <f>ORÇAMENTO!$F142</f>
        <v>UN</v>
      </c>
      <c r="E142" s="139">
        <f>ORÇAMENTO!$G142</f>
        <v>54</v>
      </c>
      <c r="F142" s="140" t="s">
        <v>182</v>
      </c>
    </row>
    <row r="143" spans="1:6" s="58" customFormat="1" ht="26.4" x14ac:dyDescent="0.3">
      <c r="A143" s="137" t="str">
        <f>ORÇAMENTO!A143</f>
        <v>Serviço</v>
      </c>
      <c r="B143" s="138" t="str">
        <f>ORÇAMENTO!$B143</f>
        <v>8.4.9.</v>
      </c>
      <c r="C143" s="103" t="str">
        <f>ORÇAMENTO!$E143</f>
        <v>QUADRO DE DISTRIBUIÇÃO GERAL BAIXA TENSÃO, C/ACESSÓRIOS - 1UN DE MEDIÇÃO</v>
      </c>
      <c r="D143" s="31" t="str">
        <f>ORÇAMENTO!$F143</f>
        <v>UN</v>
      </c>
      <c r="E143" s="139">
        <f>ORÇAMENTO!$G143</f>
        <v>1</v>
      </c>
      <c r="F143" s="140" t="s">
        <v>183</v>
      </c>
    </row>
    <row r="144" spans="1:6" s="58" customFormat="1" x14ac:dyDescent="0.3">
      <c r="A144" s="137" t="str">
        <f>ORÇAMENTO!A144</f>
        <v>Serviço</v>
      </c>
      <c r="B144" s="138" t="str">
        <f>ORÇAMENTO!$B144</f>
        <v>8.4.10.</v>
      </c>
      <c r="C144" s="103" t="str">
        <f>ORÇAMENTO!$E144</f>
        <v>QUADRO DE MEDIÇAO TRIFASICO (C/ DISJUNTOR)</v>
      </c>
      <c r="D144" s="31" t="str">
        <f>ORÇAMENTO!$F144</f>
        <v>UN</v>
      </c>
      <c r="E144" s="139">
        <f>ORÇAMENTO!$G144</f>
        <v>1</v>
      </c>
      <c r="F144" s="140" t="s">
        <v>183</v>
      </c>
    </row>
    <row r="145" spans="1:6" s="58" customFormat="1" ht="39.6" x14ac:dyDescent="0.3">
      <c r="A145" s="137" t="str">
        <f>ORÇAMENTO!A145</f>
        <v>Serviço</v>
      </c>
      <c r="B145" s="138" t="str">
        <f>ORÇAMENTO!$B145</f>
        <v>8.4.11.</v>
      </c>
      <c r="C145" s="103" t="str">
        <f>ORÇAMENTO!$E145</f>
        <v>ENTRADA DE ENERGIA ELÉTRICA, AÉREA, TRIFÁSICA, COM CAIXA DE SOBREPOR, CABO DE 16 MM2 E DISJUNTOR DIN 50A (NÃO INCLUSO O POSTE DE CONCRETO). AF_07/2020_PS</v>
      </c>
      <c r="D145" s="31" t="str">
        <f>ORÇAMENTO!$F145</f>
        <v>UN</v>
      </c>
      <c r="E145" s="139">
        <f>ORÇAMENTO!$G145</f>
        <v>1</v>
      </c>
      <c r="F145" s="140" t="s">
        <v>183</v>
      </c>
    </row>
    <row r="146" spans="1:6" s="58" customFormat="1" x14ac:dyDescent="0.3">
      <c r="A146" s="137" t="str">
        <f>ORÇAMENTO!A146</f>
        <v>Nível 2</v>
      </c>
      <c r="B146" s="138" t="str">
        <f>ORÇAMENTO!$B146</f>
        <v>8.5.</v>
      </c>
      <c r="C146" s="103" t="str">
        <f>ORÇAMENTO!$E146</f>
        <v>LÓGICA</v>
      </c>
      <c r="D146" s="31" t="str">
        <f>ORÇAMENTO!$F146</f>
        <v>-</v>
      </c>
      <c r="E146" s="139">
        <f>ORÇAMENTO!$G146</f>
        <v>0</v>
      </c>
      <c r="F146" s="140"/>
    </row>
    <row r="147" spans="1:6" s="58" customFormat="1" x14ac:dyDescent="0.3">
      <c r="A147" s="137" t="str">
        <f>ORÇAMENTO!A147</f>
        <v>Serviço</v>
      </c>
      <c r="B147" s="138" t="str">
        <f>ORÇAMENTO!$B147</f>
        <v>8.5.1.</v>
      </c>
      <c r="C147" s="103" t="str">
        <f>ORÇAMENTO!$E147</f>
        <v>PONTO DE LOGICA - UTP (INCL. ELETR.,CABO E CONECTOR)</v>
      </c>
      <c r="D147" s="31" t="str">
        <f>ORÇAMENTO!$F147</f>
        <v>PT</v>
      </c>
      <c r="E147" s="139">
        <f>ORÇAMENTO!$G147</f>
        <v>12</v>
      </c>
      <c r="F147" s="140" t="s">
        <v>182</v>
      </c>
    </row>
    <row r="148" spans="1:6" s="58" customFormat="1" x14ac:dyDescent="0.3">
      <c r="A148" s="137" t="str">
        <f>ORÇAMENTO!A148</f>
        <v>Serviço</v>
      </c>
      <c r="B148" s="138" t="str">
        <f>ORÇAMENTO!$B148</f>
        <v>8.5.2.</v>
      </c>
      <c r="C148" s="103" t="str">
        <f>ORÇAMENTO!$E148</f>
        <v>TOMADA DE REDE RJ45 - FORNECIMENTO E INSTALAÇÃO. AF_11/2019</v>
      </c>
      <c r="D148" s="31" t="str">
        <f>ORÇAMENTO!$F148</f>
        <v>UN</v>
      </c>
      <c r="E148" s="139">
        <f>ORÇAMENTO!$G148</f>
        <v>12</v>
      </c>
      <c r="F148" s="140" t="s">
        <v>182</v>
      </c>
    </row>
    <row r="149" spans="1:6" s="58" customFormat="1" ht="26.4" x14ac:dyDescent="0.3">
      <c r="A149" s="137" t="str">
        <f>ORÇAMENTO!A149</f>
        <v>Serviço</v>
      </c>
      <c r="B149" s="138" t="str">
        <f>ORÇAMENTO!$B149</f>
        <v>8.5.3.</v>
      </c>
      <c r="C149" s="103" t="str">
        <f>ORÇAMENTO!$E149</f>
        <v>RACK ABERTO EM COLUNA 44U PARA SERVIDOR - FORNECIMENTO E INSTALAÇÃO. AF_11/2019</v>
      </c>
      <c r="D149" s="31" t="str">
        <f>ORÇAMENTO!$F149</f>
        <v>UN</v>
      </c>
      <c r="E149" s="139">
        <f>ORÇAMENTO!$G149</f>
        <v>1</v>
      </c>
      <c r="F149" s="140" t="s">
        <v>183</v>
      </c>
    </row>
    <row r="150" spans="1:6" s="58" customFormat="1" x14ac:dyDescent="0.3">
      <c r="A150" s="137" t="str">
        <f>ORÇAMENTO!A150</f>
        <v>Serviço</v>
      </c>
      <c r="B150" s="138" t="str">
        <f>ORÇAMENTO!$B150</f>
        <v>8.5.4.</v>
      </c>
      <c r="C150" s="103" t="str">
        <f>ORÇAMENTO!$E150</f>
        <v>PONTO DE ANTENA P/ RADIO E TV (C/ FIAÇAO)</v>
      </c>
      <c r="D150" s="31" t="str">
        <f>ORÇAMENTO!$F150</f>
        <v>PT</v>
      </c>
      <c r="E150" s="139">
        <f>ORÇAMENTO!$G150</f>
        <v>1</v>
      </c>
      <c r="F150" s="140" t="s">
        <v>183</v>
      </c>
    </row>
    <row r="151" spans="1:6" s="58" customFormat="1" x14ac:dyDescent="0.3">
      <c r="A151" s="137" t="str">
        <f>ORÇAMENTO!A151</f>
        <v>Nível 2</v>
      </c>
      <c r="B151" s="138" t="str">
        <f>ORÇAMENTO!$B151</f>
        <v>8.6.</v>
      </c>
      <c r="C151" s="103" t="str">
        <f>ORÇAMENTO!$E151</f>
        <v>SPDA</v>
      </c>
      <c r="D151" s="31" t="str">
        <f>ORÇAMENTO!$F151</f>
        <v>-</v>
      </c>
      <c r="E151" s="139">
        <f>ORÇAMENTO!$G151</f>
        <v>0</v>
      </c>
      <c r="F151" s="140"/>
    </row>
    <row r="152" spans="1:6" s="58" customFormat="1" ht="26.4" x14ac:dyDescent="0.3">
      <c r="A152" s="137" t="str">
        <f>ORÇAMENTO!A152</f>
        <v>Serviço</v>
      </c>
      <c r="B152" s="138" t="str">
        <f>ORÇAMENTO!$B152</f>
        <v>8.6.1.</v>
      </c>
      <c r="C152" s="103" t="str">
        <f>ORÇAMENTO!$E152</f>
        <v>CORDOALHA DE COBRE NU 50 MM², ENTERRADA - FORNECIMENTO E INSTALAÇÃO. AF_08/2023</v>
      </c>
      <c r="D152" s="31" t="str">
        <f>ORÇAMENTO!$F152</f>
        <v>M</v>
      </c>
      <c r="E152" s="139">
        <f>ORÇAMENTO!$G152</f>
        <v>270</v>
      </c>
      <c r="F152" s="140" t="s">
        <v>902</v>
      </c>
    </row>
    <row r="153" spans="1:6" s="58" customFormat="1" ht="26.4" x14ac:dyDescent="0.3">
      <c r="A153" s="137" t="str">
        <f>ORÇAMENTO!A153</f>
        <v>Serviço</v>
      </c>
      <c r="B153" s="138" t="str">
        <f>ORÇAMENTO!$B153</f>
        <v>8.6.2.</v>
      </c>
      <c r="C153" s="103" t="str">
        <f>ORÇAMENTO!$E153</f>
        <v>ELETRODUTO PVC RÍGIDO, DIÂMETRO 40MM, COM 3 METROS, PARA SPDA - FORNECIMENTO E INSTALAÇÃO. AF_08/2023</v>
      </c>
      <c r="D153" s="31" t="str">
        <f>ORÇAMENTO!$F153</f>
        <v>UN</v>
      </c>
      <c r="E153" s="139">
        <f>ORÇAMENTO!$G153</f>
        <v>10</v>
      </c>
      <c r="F153" s="140" t="s">
        <v>902</v>
      </c>
    </row>
    <row r="154" spans="1:6" s="58" customFormat="1" x14ac:dyDescent="0.3">
      <c r="A154" s="137" t="str">
        <f>ORÇAMENTO!A154</f>
        <v>Serviço</v>
      </c>
      <c r="B154" s="138" t="str">
        <f>ORÇAMENTO!$B154</f>
        <v>8.6.3.</v>
      </c>
      <c r="C154" s="103" t="str">
        <f>ORÇAMENTO!$E154</f>
        <v>ATERRAMENTO COMPLETO C/ HASTE COPPERWELD 3/4" X 3.0M</v>
      </c>
      <c r="D154" s="31" t="str">
        <f>ORÇAMENTO!$F154</f>
        <v>UN</v>
      </c>
      <c r="E154" s="139">
        <f>ORÇAMENTO!$G154</f>
        <v>30</v>
      </c>
      <c r="F154" s="140" t="s">
        <v>902</v>
      </c>
    </row>
    <row r="155" spans="1:6" s="58" customFormat="1" ht="26.4" x14ac:dyDescent="0.3">
      <c r="A155" s="137" t="str">
        <f>ORÇAMENTO!A155</f>
        <v>Serviço</v>
      </c>
      <c r="B155" s="138" t="str">
        <f>ORÇAMENTO!$B155</f>
        <v>8.6.4.</v>
      </c>
      <c r="C155" s="103" t="str">
        <f>ORÇAMENTO!$E155</f>
        <v xml:space="preserve">CAIXA DE INSPECAO PARA ATERRAMENTO OU OUTRO USO, EM PVC, DN = 250 X 250 MM                                                                                                                                                                                                                                                                                                                                                                                                                                </v>
      </c>
      <c r="D155" s="31" t="str">
        <f>ORÇAMENTO!$F155</f>
        <v xml:space="preserve">UN    </v>
      </c>
      <c r="E155" s="139">
        <f>ORÇAMENTO!$G155</f>
        <v>10</v>
      </c>
      <c r="F155" s="140" t="s">
        <v>902</v>
      </c>
    </row>
    <row r="156" spans="1:6" s="58" customFormat="1" ht="26.4" x14ac:dyDescent="0.3">
      <c r="A156" s="137" t="str">
        <f>ORÇAMENTO!A156</f>
        <v>Serviço</v>
      </c>
      <c r="B156" s="138" t="str">
        <f>ORÇAMENTO!$B156</f>
        <v>8.6.5.</v>
      </c>
      <c r="C156" s="103" t="str">
        <f>ORÇAMENTO!$E156</f>
        <v>BASE METÁLICA PARA MASTRO 1 ½"  PARA SPDA - FORNECIMENTO E INSTALAÇÃO. AF_08/2023</v>
      </c>
      <c r="D156" s="31" t="str">
        <f>ORÇAMENTO!$F156</f>
        <v>UN</v>
      </c>
      <c r="E156" s="139">
        <f>ORÇAMENTO!$G156</f>
        <v>1</v>
      </c>
      <c r="F156" s="140" t="s">
        <v>183</v>
      </c>
    </row>
    <row r="157" spans="1:6" s="58" customFormat="1" ht="26.4" x14ac:dyDescent="0.3">
      <c r="A157" s="137" t="str">
        <f>ORÇAMENTO!A157</f>
        <v>Serviço</v>
      </c>
      <c r="B157" s="138" t="str">
        <f>ORÇAMENTO!$B157</f>
        <v>8.6.6.</v>
      </c>
      <c r="C157" s="103" t="str">
        <f>ORÇAMENTO!$E157</f>
        <v>MASTRO 1 ½", COM 3 METROS, PARA SPDA - FORNECIMENTO E INSTALAÇÃO. AF_08/2023</v>
      </c>
      <c r="D157" s="31" t="str">
        <f>ORÇAMENTO!$F157</f>
        <v>UN</v>
      </c>
      <c r="E157" s="139">
        <f>ORÇAMENTO!$G157</f>
        <v>1</v>
      </c>
      <c r="F157" s="140" t="s">
        <v>183</v>
      </c>
    </row>
    <row r="158" spans="1:6" s="58" customFormat="1" x14ac:dyDescent="0.3">
      <c r="A158" s="137" t="str">
        <f>ORÇAMENTO!A158</f>
        <v>Nível 2</v>
      </c>
      <c r="B158" s="138" t="str">
        <f>ORÇAMENTO!$B158</f>
        <v>8.7.</v>
      </c>
      <c r="C158" s="103" t="str">
        <f>ORÇAMENTO!$E158</f>
        <v>CLIMATIZAÇÃO</v>
      </c>
      <c r="D158" s="31" t="str">
        <f>ORÇAMENTO!$F158</f>
        <v>-</v>
      </c>
      <c r="E158" s="139">
        <f>ORÇAMENTO!$G158</f>
        <v>0</v>
      </c>
      <c r="F158" s="140"/>
    </row>
    <row r="159" spans="1:6" s="58" customFormat="1" x14ac:dyDescent="0.3">
      <c r="A159" s="137" t="str">
        <f>ORÇAMENTO!A159</f>
        <v>Serviço</v>
      </c>
      <c r="B159" s="138" t="str">
        <f>ORÇAMENTO!$B159</f>
        <v>8.7.1.</v>
      </c>
      <c r="C159" s="103" t="str">
        <f>ORÇAMENTO!$E159</f>
        <v>PONTO P/AR CONDICIONADO(TUBUL.,CJ.AIRSTOP E FIAÇAO)</v>
      </c>
      <c r="D159" s="31" t="str">
        <f>ORÇAMENTO!$F159</f>
        <v>PT</v>
      </c>
      <c r="E159" s="139">
        <f>ORÇAMENTO!$G159</f>
        <v>11</v>
      </c>
      <c r="F159" s="140" t="s">
        <v>182</v>
      </c>
    </row>
    <row r="160" spans="1:6" s="58" customFormat="1" x14ac:dyDescent="0.3">
      <c r="A160" s="137" t="str">
        <f>ORÇAMENTO!A160</f>
        <v>Serviço</v>
      </c>
      <c r="B160" s="138" t="str">
        <f>ORÇAMENTO!$B160</f>
        <v>8.7.2.</v>
      </c>
      <c r="C160" s="103" t="str">
        <f>ORÇAMENTO!$E160</f>
        <v>PONTO DE DRENO P/ SPLIT (10M)</v>
      </c>
      <c r="D160" s="31" t="str">
        <f>ORÇAMENTO!$F160</f>
        <v>PT</v>
      </c>
      <c r="E160" s="139">
        <f>ORÇAMENTO!$G160</f>
        <v>11</v>
      </c>
      <c r="F160" s="140" t="s">
        <v>182</v>
      </c>
    </row>
    <row r="161" spans="1:6" s="58" customFormat="1" x14ac:dyDescent="0.3">
      <c r="A161" s="137" t="str">
        <f>ORÇAMENTO!A161</f>
        <v>Serviço</v>
      </c>
      <c r="B161" s="138" t="str">
        <f>ORÇAMENTO!$B161</f>
        <v>8.7.3.</v>
      </c>
      <c r="C161" s="103" t="str">
        <f>ORÇAMENTO!$E161</f>
        <v>APARELHO AIR-SPLIT - 12.000 BTU'S - INVERTER</v>
      </c>
      <c r="D161" s="31" t="str">
        <f>ORÇAMENTO!$F161</f>
        <v>UN</v>
      </c>
      <c r="E161" s="139">
        <f>ORÇAMENTO!$G161</f>
        <v>11</v>
      </c>
      <c r="F161" s="140" t="s">
        <v>182</v>
      </c>
    </row>
    <row r="162" spans="1:6" s="58" customFormat="1" x14ac:dyDescent="0.3">
      <c r="A162" s="137" t="str">
        <f>ORÇAMENTO!A162</f>
        <v>Meta</v>
      </c>
      <c r="B162" s="138" t="str">
        <f>ORÇAMENTO!$B162</f>
        <v>9.</v>
      </c>
      <c r="C162" s="103" t="str">
        <f>ORÇAMENTO!$E162</f>
        <v>COMPONENTES</v>
      </c>
      <c r="D162" s="31" t="str">
        <f>ORÇAMENTO!$F162</f>
        <v>-</v>
      </c>
      <c r="E162" s="139">
        <f>ORÇAMENTO!$G162</f>
        <v>0</v>
      </c>
      <c r="F162" s="140"/>
    </row>
    <row r="163" spans="1:6" s="58" customFormat="1" x14ac:dyDescent="0.3">
      <c r="A163" s="137" t="str">
        <f>ORÇAMENTO!A163</f>
        <v>Nível 2</v>
      </c>
      <c r="B163" s="138" t="str">
        <f>ORÇAMENTO!$B163</f>
        <v>9.1.</v>
      </c>
      <c r="C163" s="103" t="str">
        <f>ORÇAMENTO!$E163</f>
        <v>BANCADAS</v>
      </c>
      <c r="D163" s="31" t="str">
        <f>ORÇAMENTO!$F163</f>
        <v>-</v>
      </c>
      <c r="E163" s="139">
        <f>ORÇAMENTO!$G163</f>
        <v>0</v>
      </c>
      <c r="F163" s="140"/>
    </row>
    <row r="164" spans="1:6" s="58" customFormat="1" ht="52.8" x14ac:dyDescent="0.3">
      <c r="A164" s="137" t="str">
        <f>ORÇAMENTO!A164</f>
        <v>Serviço</v>
      </c>
      <c r="B164" s="138" t="str">
        <f>ORÇAMENTO!$B164</f>
        <v>9.1.1.</v>
      </c>
      <c r="C164" s="103" t="str">
        <f>ORÇAMENTO!$E164</f>
        <v>BANCADA DE GRANITO CINZA POLIDO - FORNECIMENTO E INSTALAÇÃO.</v>
      </c>
      <c r="D164" s="31" t="str">
        <f>ORÇAMENTO!$F164</f>
        <v>M2</v>
      </c>
      <c r="E164" s="139">
        <f>ORÇAMENTO!$G164</f>
        <v>9.91</v>
      </c>
      <c r="F164" s="140" t="s">
        <v>905</v>
      </c>
    </row>
    <row r="165" spans="1:6" s="58" customFormat="1" x14ac:dyDescent="0.3">
      <c r="A165" s="137" t="str">
        <f>ORÇAMENTO!A165</f>
        <v>Nível 2</v>
      </c>
      <c r="B165" s="138" t="str">
        <f>ORÇAMENTO!$B165</f>
        <v>9.2.</v>
      </c>
      <c r="C165" s="103" t="str">
        <f>ORÇAMENTO!$E165</f>
        <v>LOUÇAS</v>
      </c>
      <c r="D165" s="31" t="str">
        <f>ORÇAMENTO!$F165</f>
        <v>-</v>
      </c>
      <c r="E165" s="139">
        <f>ORÇAMENTO!$G165</f>
        <v>0</v>
      </c>
      <c r="F165" s="140"/>
    </row>
    <row r="166" spans="1:6" s="58" customFormat="1" ht="66" x14ac:dyDescent="0.3">
      <c r="A166" s="137" t="str">
        <f>ORÇAMENTO!A166</f>
        <v>Serviço</v>
      </c>
      <c r="B166" s="138" t="str">
        <f>ORÇAMENTO!$B166</f>
        <v>9.2.1.</v>
      </c>
      <c r="C166" s="103" t="str">
        <f>ORÇAMENTO!$E166</f>
        <v>LAVATÓRIO LOUÇA BRANCA SUSPENSO, 29,5 X 39CM OU EQUIVALENTE, PADRÃO POPULAR, INCLUSO SIFÃO TIPO GARRAFA EM PVC, VÁLVULA E ENGATE FLEXÍVEL 30CM EM PLÁSTICO E TORNEIRA CROMADA DE MESA, PADRÃO POPULAR - FORNECIMENTO E INSTALAÇÃO. AF_01/2020</v>
      </c>
      <c r="D166" s="31" t="str">
        <f>ORÇAMENTO!$F166</f>
        <v>UN</v>
      </c>
      <c r="E166" s="139">
        <f>ORÇAMENTO!$G166</f>
        <v>13</v>
      </c>
      <c r="F166" s="140" t="s">
        <v>182</v>
      </c>
    </row>
    <row r="167" spans="1:6" s="58" customFormat="1" ht="39.6" x14ac:dyDescent="0.3">
      <c r="A167" s="137" t="str">
        <f>ORÇAMENTO!A167</f>
        <v>Serviço</v>
      </c>
      <c r="B167" s="138" t="str">
        <f>ORÇAMENTO!$B167</f>
        <v>9.2.2.</v>
      </c>
      <c r="C167" s="103" t="str">
        <f>ORÇAMENTO!$E167</f>
        <v>VASO SANITÁRIO SIFONADO COM CAIXA ACOPLADA LOUÇA BRANCA - PADRÃO MÉDIO, INCLUSO ENGATE FLEXÍVEL EM METAL CROMADO, 1/2  X 40CM - FORNECIMENTO E INSTALAÇÃO. AF_01/2020</v>
      </c>
      <c r="D167" s="31" t="str">
        <f>ORÇAMENTO!$F167</f>
        <v>UN</v>
      </c>
      <c r="E167" s="139">
        <f>ORÇAMENTO!$G167</f>
        <v>1</v>
      </c>
      <c r="F167" s="140" t="s">
        <v>182</v>
      </c>
    </row>
    <row r="168" spans="1:6" s="58" customFormat="1" ht="52.8" x14ac:dyDescent="0.3">
      <c r="A168" s="137" t="str">
        <f>ORÇAMENTO!A168</f>
        <v>Serviço</v>
      </c>
      <c r="B168" s="138" t="str">
        <f>ORÇAMENTO!$B168</f>
        <v>9.2.3.</v>
      </c>
      <c r="C168" s="103" t="str">
        <f>ORÇAMENTO!$E168</f>
        <v>VASO SANITARIO SIFONADO CONVENCIONAL PARA PCD SEM FURO FRONTAL COM LOUÇA BRANCA SEM ASSENTO, INCLUSO CONJUNTO DE LIGAÇÃO PARA BACIA SANITÁRIA AJUSTÁVEL - FORNECIMENTO E INSTALAÇÃO. AF_01/2020</v>
      </c>
      <c r="D168" s="31" t="str">
        <f>ORÇAMENTO!$F168</f>
        <v>UN</v>
      </c>
      <c r="E168" s="139">
        <f>ORÇAMENTO!$G168</f>
        <v>4</v>
      </c>
      <c r="F168" s="140" t="s">
        <v>182</v>
      </c>
    </row>
    <row r="169" spans="1:6" s="58" customFormat="1" x14ac:dyDescent="0.3">
      <c r="A169" s="137" t="str">
        <f>ORÇAMENTO!A169</f>
        <v>Serviço</v>
      </c>
      <c r="B169" s="138" t="str">
        <f>ORÇAMENTO!$B169</f>
        <v>9.2.4.</v>
      </c>
      <c r="C169" s="103" t="str">
        <f>ORÇAMENTO!$E169</f>
        <v>CABIDE DE LOUÇA BRANCA C/ UM GANCHO</v>
      </c>
      <c r="D169" s="31" t="str">
        <f>ORÇAMENTO!$F169</f>
        <v>UN</v>
      </c>
      <c r="E169" s="139">
        <f>ORÇAMENTO!$G169</f>
        <v>5</v>
      </c>
      <c r="F169" s="140" t="s">
        <v>182</v>
      </c>
    </row>
    <row r="170" spans="1:6" s="58" customFormat="1" x14ac:dyDescent="0.3">
      <c r="A170" s="137" t="str">
        <f>ORÇAMENTO!A170</f>
        <v>Serviço</v>
      </c>
      <c r="B170" s="138" t="str">
        <f>ORÇAMENTO!$B170</f>
        <v>9.2.5.</v>
      </c>
      <c r="C170" s="103" t="str">
        <f>ORÇAMENTO!$E170</f>
        <v>PORTA PAPEL DE LOUÇA</v>
      </c>
      <c r="D170" s="31" t="str">
        <f>ORÇAMENTO!$F170</f>
        <v>UN</v>
      </c>
      <c r="E170" s="139">
        <f>ORÇAMENTO!$G170</f>
        <v>5</v>
      </c>
      <c r="F170" s="140" t="s">
        <v>182</v>
      </c>
    </row>
    <row r="171" spans="1:6" s="58" customFormat="1" x14ac:dyDescent="0.3">
      <c r="A171" s="137" t="str">
        <f>ORÇAMENTO!A171</f>
        <v>Nível 2</v>
      </c>
      <c r="B171" s="138" t="str">
        <f>ORÇAMENTO!$B171</f>
        <v>9.3.</v>
      </c>
      <c r="C171" s="103" t="str">
        <f>ORÇAMENTO!$E171</f>
        <v>METAIS</v>
      </c>
      <c r="D171" s="31" t="str">
        <f>ORÇAMENTO!$F171</f>
        <v>-</v>
      </c>
      <c r="E171" s="139">
        <f>ORÇAMENTO!$G171</f>
        <v>0</v>
      </c>
      <c r="F171" s="140"/>
    </row>
    <row r="172" spans="1:6" s="58" customFormat="1" ht="52.8" x14ac:dyDescent="0.3">
      <c r="A172" s="137" t="str">
        <f>ORÇAMENTO!A172</f>
        <v>Serviço</v>
      </c>
      <c r="B172" s="138" t="str">
        <f>ORÇAMENTO!$B172</f>
        <v>9.3.1.</v>
      </c>
      <c r="C172" s="103" t="str">
        <f>ORÇAMENTO!$E172</f>
        <v>CUBA DE EMBUTIR DE AÇO INOXIDÁVEL MÉDIA, INSTALADA EM BANCADA DE GRANITO, INCLUSO VÁLVULA TIPO AMERICANA EM METAL CROMADO E SIFÃO FLEXÍVEL EM PVC - FORNECIMENTO E INSTALAÇÃO. AF_01/2020</v>
      </c>
      <c r="D172" s="31" t="str">
        <f>ORÇAMENTO!$F172</f>
        <v>UN</v>
      </c>
      <c r="E172" s="139">
        <f>ORÇAMENTO!$G172</f>
        <v>6</v>
      </c>
      <c r="F172" s="140" t="s">
        <v>182</v>
      </c>
    </row>
    <row r="173" spans="1:6" s="58" customFormat="1" x14ac:dyDescent="0.3">
      <c r="A173" s="137" t="str">
        <f>ORÇAMENTO!A173</f>
        <v>Serviço</v>
      </c>
      <c r="B173" s="138" t="str">
        <f>ORÇAMENTO!$B173</f>
        <v>9.3.2.</v>
      </c>
      <c r="C173" s="103" t="str">
        <f>ORÇAMENTO!$E173</f>
        <v>TORNEIRA COM ALAVANCA</v>
      </c>
      <c r="D173" s="31" t="str">
        <f>ORÇAMENTO!$F173</f>
        <v>UN</v>
      </c>
      <c r="E173" s="139">
        <f>ORÇAMENTO!$G173</f>
        <v>13</v>
      </c>
      <c r="F173" s="140" t="s">
        <v>182</v>
      </c>
    </row>
    <row r="174" spans="1:6" s="58" customFormat="1" ht="39.6" x14ac:dyDescent="0.3">
      <c r="A174" s="137" t="str">
        <f>ORÇAMENTO!A174</f>
        <v>Serviço</v>
      </c>
      <c r="B174" s="138" t="str">
        <f>ORÇAMENTO!$B174</f>
        <v>9.3.3.</v>
      </c>
      <c r="C174" s="103" t="str">
        <f>ORÇAMENTO!$E174</f>
        <v>TORNEIRA CROMADA TUBO MÓVEL, DE PAREDE, 1/2" OU 3/4", PARA PIA DE COZINHA, PADRÃO MÉDIO - FORNECIMENTO E INSTALAÇÃO. AF_01/2020</v>
      </c>
      <c r="D174" s="31" t="str">
        <f>ORÇAMENTO!$F174</f>
        <v>UN</v>
      </c>
      <c r="E174" s="139">
        <f>ORÇAMENTO!$G174</f>
        <v>6</v>
      </c>
      <c r="F174" s="140" t="s">
        <v>182</v>
      </c>
    </row>
    <row r="175" spans="1:6" s="58" customFormat="1" x14ac:dyDescent="0.3">
      <c r="A175" s="137" t="str">
        <f>ORÇAMENTO!A175</f>
        <v>Serviço</v>
      </c>
      <c r="B175" s="138" t="str">
        <f>ORÇAMENTO!$B175</f>
        <v>9.3.4.</v>
      </c>
      <c r="C175" s="103" t="str">
        <f>ORÇAMENTO!$E175</f>
        <v>TORNEIRA CROMADA DE 1/2" P/ JARDIM</v>
      </c>
      <c r="D175" s="31" t="str">
        <f>ORÇAMENTO!$F175</f>
        <v>UN</v>
      </c>
      <c r="E175" s="139">
        <f>ORÇAMENTO!$G175</f>
        <v>2</v>
      </c>
      <c r="F175" s="140" t="s">
        <v>182</v>
      </c>
    </row>
    <row r="176" spans="1:6" s="58" customFormat="1" x14ac:dyDescent="0.3">
      <c r="A176" s="137" t="str">
        <f>ORÇAMENTO!A176</f>
        <v>Serviço</v>
      </c>
      <c r="B176" s="138" t="str">
        <f>ORÇAMENTO!$B176</f>
        <v>9.3.5.</v>
      </c>
      <c r="C176" s="103" t="str">
        <f>ORÇAMENTO!$E176</f>
        <v>DUCHA HIGIENICA CROMADA</v>
      </c>
      <c r="D176" s="31" t="str">
        <f>ORÇAMENTO!$F176</f>
        <v>UN</v>
      </c>
      <c r="E176" s="139">
        <f>ORÇAMENTO!$G176</f>
        <v>1</v>
      </c>
      <c r="F176" s="140" t="s">
        <v>182</v>
      </c>
    </row>
    <row r="177" spans="1:6" s="58" customFormat="1" x14ac:dyDescent="0.3">
      <c r="A177" s="137" t="str">
        <f>ORÇAMENTO!A177</f>
        <v>Serviço</v>
      </c>
      <c r="B177" s="138" t="str">
        <f>ORÇAMENTO!$B177</f>
        <v>9.3.6.</v>
      </c>
      <c r="C177" s="103" t="str">
        <f>ORÇAMENTO!$E177</f>
        <v>CHUVEIRO CROMADO</v>
      </c>
      <c r="D177" s="31" t="str">
        <f>ORÇAMENTO!$F177</f>
        <v>UN</v>
      </c>
      <c r="E177" s="139">
        <f>ORÇAMENTO!$G177</f>
        <v>1</v>
      </c>
      <c r="F177" s="140" t="s">
        <v>182</v>
      </c>
    </row>
    <row r="178" spans="1:6" s="58" customFormat="1" ht="26.4" x14ac:dyDescent="0.3">
      <c r="A178" s="137" t="str">
        <f>ORÇAMENTO!A178</f>
        <v>Serviço</v>
      </c>
      <c r="B178" s="138" t="str">
        <f>ORÇAMENTO!$B178</f>
        <v>9.3.7.</v>
      </c>
      <c r="C178" s="103" t="str">
        <f>ORÇAMENTO!$E178</f>
        <v>BARRA DE APOIO RETA, EM ACO INOX POLIDO, COMPRIMENTO 80 CM,  FIXADA NA PAREDE - FORNECIMENTO E INSTALAÇÃO. AF_01/2020</v>
      </c>
      <c r="D178" s="31" t="str">
        <f>ORÇAMENTO!$F178</f>
        <v>UN</v>
      </c>
      <c r="E178" s="139">
        <f>ORÇAMENTO!$G178</f>
        <v>13</v>
      </c>
      <c r="F178" s="140" t="s">
        <v>182</v>
      </c>
    </row>
    <row r="179" spans="1:6" s="58" customFormat="1" ht="26.4" x14ac:dyDescent="0.3">
      <c r="A179" s="137" t="str">
        <f>ORÇAMENTO!A179</f>
        <v>Serviço</v>
      </c>
      <c r="B179" s="138" t="str">
        <f>ORÇAMENTO!$B179</f>
        <v>9.3.8.</v>
      </c>
      <c r="C179" s="103" t="str">
        <f>ORÇAMENTO!$E179</f>
        <v>BARRA DE APOIO RETA, EM ACO INOX POLIDO, COMPRIMENTO 60CM, FIXADA NA PAREDE - FORNECIMENTO E INSTALAÇÃO. AF_01/2020</v>
      </c>
      <c r="D179" s="31" t="str">
        <f>ORÇAMENTO!$F179</f>
        <v>UN</v>
      </c>
      <c r="E179" s="139">
        <f>ORÇAMENTO!$G179</f>
        <v>8</v>
      </c>
      <c r="F179" s="140" t="s">
        <v>182</v>
      </c>
    </row>
    <row r="180" spans="1:6" s="58" customFormat="1" ht="26.4" x14ac:dyDescent="0.3">
      <c r="A180" s="137" t="str">
        <f>ORÇAMENTO!A180</f>
        <v>Serviço</v>
      </c>
      <c r="B180" s="138" t="str">
        <f>ORÇAMENTO!$B180</f>
        <v>9.3.9.</v>
      </c>
      <c r="C180" s="103" t="str">
        <f>ORÇAMENTO!$E180</f>
        <v>BARRA DE APOIO EM "L", EM ACO INOX POLIDO 70 X 70 CM, FIXADA NA PAREDE - FORNECIMENTO E INSTALACAO. AF_01/2020</v>
      </c>
      <c r="D180" s="31" t="str">
        <f>ORÇAMENTO!$F180</f>
        <v>UN</v>
      </c>
      <c r="E180" s="139">
        <f>ORÇAMENTO!$G180</f>
        <v>1</v>
      </c>
      <c r="F180" s="140" t="s">
        <v>182</v>
      </c>
    </row>
    <row r="181" spans="1:6" s="58" customFormat="1" x14ac:dyDescent="0.3">
      <c r="A181" s="137" t="str">
        <f>ORÇAMENTO!A181</f>
        <v>Serviço</v>
      </c>
      <c r="B181" s="138" t="str">
        <f>ORÇAMENTO!$B181</f>
        <v>9.3.10.</v>
      </c>
      <c r="C181" s="103" t="str">
        <f>ORÇAMENTO!$E181</f>
        <v>ASSENTO / BANCO - ARTICULÁVEL PARA BANHO DE DEFICIENTE</v>
      </c>
      <c r="D181" s="31" t="str">
        <f>ORÇAMENTO!$F181</f>
        <v>UN</v>
      </c>
      <c r="E181" s="139">
        <f>ORÇAMENTO!$G181</f>
        <v>1</v>
      </c>
      <c r="F181" s="140" t="s">
        <v>182</v>
      </c>
    </row>
    <row r="182" spans="1:6" s="58" customFormat="1" x14ac:dyDescent="0.3">
      <c r="A182" s="137" t="str">
        <f>ORÇAMENTO!A182</f>
        <v>Nível 2</v>
      </c>
      <c r="B182" s="138" t="str">
        <f>ORÇAMENTO!$B182</f>
        <v>9.4.</v>
      </c>
      <c r="C182" s="103" t="str">
        <f>ORÇAMENTO!$E182</f>
        <v>EQUIPAMENTOS</v>
      </c>
      <c r="D182" s="31" t="str">
        <f>ORÇAMENTO!$F182</f>
        <v>-</v>
      </c>
      <c r="E182" s="139">
        <f>ORÇAMENTO!$G182</f>
        <v>0</v>
      </c>
      <c r="F182" s="140"/>
    </row>
    <row r="183" spans="1:6" s="58" customFormat="1" ht="26.4" x14ac:dyDescent="0.3">
      <c r="A183" s="137" t="str">
        <f>ORÇAMENTO!A183</f>
        <v>Serviço</v>
      </c>
      <c r="B183" s="138" t="str">
        <f>ORÇAMENTO!$B183</f>
        <v>9.4.1.</v>
      </c>
      <c r="C183" s="103" t="str">
        <f>ORÇAMENTO!$E183</f>
        <v>SABONETEIRA PLASTICA TIPO DISPENSER PARA SABONETE LIQUIDO COM RESERVATORIO 800 A 1500 ML, INCLUSO FIXAÇÃO. AF_01/2020</v>
      </c>
      <c r="D183" s="31" t="str">
        <f>ORÇAMENTO!$F183</f>
        <v>UN</v>
      </c>
      <c r="E183" s="139">
        <f>ORÇAMENTO!$G183</f>
        <v>16</v>
      </c>
      <c r="F183" s="140" t="s">
        <v>182</v>
      </c>
    </row>
    <row r="184" spans="1:6" s="58" customFormat="1" x14ac:dyDescent="0.3">
      <c r="A184" s="137" t="str">
        <f>ORÇAMENTO!A184</f>
        <v>Serviço</v>
      </c>
      <c r="B184" s="138" t="str">
        <f>ORÇAMENTO!$B184</f>
        <v>9.4.2.</v>
      </c>
      <c r="C184" s="103" t="str">
        <f>ORÇAMENTO!$E184</f>
        <v>COMPRESSOR ODONTOLÓGICO - 5PCM - 40 L</v>
      </c>
      <c r="D184" s="31" t="str">
        <f>ORÇAMENTO!$F184</f>
        <v>UN</v>
      </c>
      <c r="E184" s="139">
        <f>ORÇAMENTO!$G184</f>
        <v>1</v>
      </c>
      <c r="F184" s="140" t="s">
        <v>183</v>
      </c>
    </row>
    <row r="185" spans="1:6" s="58" customFormat="1" x14ac:dyDescent="0.3">
      <c r="A185" s="137" t="str">
        <f>ORÇAMENTO!A185</f>
        <v>Nível 2</v>
      </c>
      <c r="B185" s="138" t="str">
        <f>ORÇAMENTO!$B185</f>
        <v>9.5.</v>
      </c>
      <c r="C185" s="103" t="str">
        <f>ORÇAMENTO!$E185</f>
        <v>COMBATE A INCENDIO</v>
      </c>
      <c r="D185" s="31" t="str">
        <f>ORÇAMENTO!$F185</f>
        <v>-</v>
      </c>
      <c r="E185" s="139">
        <f>ORÇAMENTO!$G185</f>
        <v>0</v>
      </c>
      <c r="F185" s="140"/>
    </row>
    <row r="186" spans="1:6" s="58" customFormat="1" x14ac:dyDescent="0.3">
      <c r="A186" s="137" t="str">
        <f>ORÇAMENTO!A186</f>
        <v>Serviço</v>
      </c>
      <c r="B186" s="138" t="str">
        <f>ORÇAMENTO!$B186</f>
        <v>9.5.1.</v>
      </c>
      <c r="C186" s="103" t="str">
        <f>ORÇAMENTO!$E186</f>
        <v>SINALIZAÇÃO PARA EXTINTOR</v>
      </c>
      <c r="D186" s="31" t="str">
        <f>ORÇAMENTO!$F186</f>
        <v>UN</v>
      </c>
      <c r="E186" s="139">
        <f>ORÇAMENTO!$G186</f>
        <v>3</v>
      </c>
      <c r="F186" s="140" t="s">
        <v>182</v>
      </c>
    </row>
    <row r="187" spans="1:6" s="58" customFormat="1" x14ac:dyDescent="0.3">
      <c r="A187" s="137" t="str">
        <f>ORÇAMENTO!A187</f>
        <v>Serviço</v>
      </c>
      <c r="B187" s="138" t="str">
        <f>ORÇAMENTO!$B187</f>
        <v>9.5.2.</v>
      </c>
      <c r="C187" s="103" t="str">
        <f>ORÇAMENTO!$E187</f>
        <v>EXTINTOR DE INCÊNDIO ABC - 12KG</v>
      </c>
      <c r="D187" s="31" t="str">
        <f>ORÇAMENTO!$F187</f>
        <v>UN</v>
      </c>
      <c r="E187" s="139">
        <f>ORÇAMENTO!$G187</f>
        <v>3</v>
      </c>
      <c r="F187" s="140" t="s">
        <v>182</v>
      </c>
    </row>
    <row r="188" spans="1:6" s="58" customFormat="1" ht="26.4" x14ac:dyDescent="0.3">
      <c r="A188" s="137" t="str">
        <f>ORÇAMENTO!A188</f>
        <v>Serviço</v>
      </c>
      <c r="B188" s="138" t="str">
        <f>ORÇAMENTO!$B188</f>
        <v>9.5.3.</v>
      </c>
      <c r="C188" s="103" t="str">
        <f>ORÇAMENTO!$E188</f>
        <v>LUMINÁRIA DE EMERGÊNCIA, COM 30 LÂMPADAS LED DE 2 W, SEM REATOR - FORNECIMENTO E INSTALAÇÃO. AF_02/2020</v>
      </c>
      <c r="D188" s="31" t="str">
        <f>ORÇAMENTO!$F188</f>
        <v>UN</v>
      </c>
      <c r="E188" s="139">
        <f>ORÇAMENTO!$G188</f>
        <v>3</v>
      </c>
      <c r="F188" s="140" t="s">
        <v>182</v>
      </c>
    </row>
    <row r="189" spans="1:6" s="58" customFormat="1" ht="39.6" x14ac:dyDescent="0.3">
      <c r="A189" s="137" t="str">
        <f>ORÇAMENTO!A189</f>
        <v>Serviço</v>
      </c>
      <c r="B189" s="138" t="str">
        <f>ORÇAMENTO!$B189</f>
        <v>9.5.4.</v>
      </c>
      <c r="C189" s="103" t="str">
        <f>ORÇAMENTO!$E189</f>
        <v xml:space="preserve">PLACA DE SINALIZACAO DE SEGURANCA CONTRA INCENDIO - ALERTA, TRIANGULAR, BASE DE *30* CM, EM PVC *2* MM ANTI-CHAMAS (SIMBOLOS, CORES E PICTOGRAMAS CONFORME NBR 16820)                                                                                                                                                                                                                                                                                                                                     </v>
      </c>
      <c r="D189" s="31" t="str">
        <f>ORÇAMENTO!$F189</f>
        <v xml:space="preserve">UN    </v>
      </c>
      <c r="E189" s="139">
        <f>ORÇAMENTO!$G189</f>
        <v>3</v>
      </c>
      <c r="F189" s="140" t="s">
        <v>182</v>
      </c>
    </row>
    <row r="190" spans="1:6" s="58" customFormat="1" x14ac:dyDescent="0.3">
      <c r="A190" s="137" t="str">
        <f>ORÇAMENTO!A190</f>
        <v>Nível 2</v>
      </c>
      <c r="B190" s="138" t="str">
        <f>ORÇAMENTO!$B190</f>
        <v>9.6.</v>
      </c>
      <c r="C190" s="103" t="str">
        <f>ORÇAMENTO!$E190</f>
        <v>EXTERNO E COMUNICAÇÃO VISUAL</v>
      </c>
      <c r="D190" s="31" t="str">
        <f>ORÇAMENTO!$F190</f>
        <v>-</v>
      </c>
      <c r="E190" s="139">
        <f>ORÇAMENTO!$G190</f>
        <v>0</v>
      </c>
      <c r="F190" s="140"/>
    </row>
    <row r="191" spans="1:6" s="58" customFormat="1" x14ac:dyDescent="0.3">
      <c r="A191" s="137" t="str">
        <f>ORÇAMENTO!A191</f>
        <v>Serviço</v>
      </c>
      <c r="B191" s="138" t="str">
        <f>ORÇAMENTO!$B191</f>
        <v>9.6.1.</v>
      </c>
      <c r="C191" s="103" t="str">
        <f>ORÇAMENTO!$E191</f>
        <v>BANCO EM CONCRETO C/2 MOD.2,75X0,4M</v>
      </c>
      <c r="D191" s="31" t="str">
        <f>ORÇAMENTO!$F191</f>
        <v>UN</v>
      </c>
      <c r="E191" s="139">
        <f>ORÇAMENTO!$G191</f>
        <v>1</v>
      </c>
      <c r="F191" s="140" t="s">
        <v>182</v>
      </c>
    </row>
    <row r="192" spans="1:6" s="58" customFormat="1" ht="39.6" x14ac:dyDescent="0.3">
      <c r="A192" s="137" t="str">
        <f>ORÇAMENTO!A192</f>
        <v>Serviço</v>
      </c>
      <c r="B192" s="138" t="str">
        <f>ORÇAMENTO!$B192</f>
        <v>9.6.2.</v>
      </c>
      <c r="C192" s="103" t="str">
        <f>ORÇAMENTO!$E192</f>
        <v xml:space="preserve">PLACA DE ACRILICO TRANSPARENTE ADESIVADA PARA SINALIZACAO DE PORTAS, BORDA POLIDA, DE *25 X 8*, E = 6 MM (NAO INCLUI ACESSORIOS PARA FIXACAO)                                                                                                                                                                                                                                                                                                                                                             </v>
      </c>
      <c r="D192" s="31" t="str">
        <f>ORÇAMENTO!$F192</f>
        <v xml:space="preserve">UN    </v>
      </c>
      <c r="E192" s="139">
        <f>ORÇAMENTO!$G192</f>
        <v>30</v>
      </c>
      <c r="F192" s="140" t="s">
        <v>182</v>
      </c>
    </row>
    <row r="193" spans="1:6" s="58" customFormat="1" ht="26.4" x14ac:dyDescent="0.3">
      <c r="A193" s="137" t="str">
        <f>ORÇAMENTO!A193</f>
        <v>Serviço</v>
      </c>
      <c r="B193" s="138" t="str">
        <f>ORÇAMENTO!$B193</f>
        <v>9.6.3.</v>
      </c>
      <c r="C193" s="103" t="str">
        <f>ORÇAMENTO!$E193</f>
        <v>BICICLETÁRIO EM ARCO DE 0,75x0,70 EM TUBO DE AÇO DE 2 1/2" - FORNECIMENTO E INSTALAÇÃO</v>
      </c>
      <c r="D193" s="31" t="str">
        <f>ORÇAMENTO!$F193</f>
        <v>UN</v>
      </c>
      <c r="E193" s="139">
        <f>ORÇAMENTO!$G193</f>
        <v>2</v>
      </c>
      <c r="F193" s="140" t="s">
        <v>182</v>
      </c>
    </row>
    <row r="194" spans="1:6" s="58" customFormat="1" x14ac:dyDescent="0.3">
      <c r="A194" s="137" t="str">
        <f>ORÇAMENTO!A194</f>
        <v>Meta</v>
      </c>
      <c r="B194" s="138" t="str">
        <f>ORÇAMENTO!$B194</f>
        <v>10.</v>
      </c>
      <c r="C194" s="103" t="str">
        <f>ORÇAMENTO!$E194</f>
        <v>ÁREA EXTERNA</v>
      </c>
      <c r="D194" s="31" t="str">
        <f>ORÇAMENTO!$F194</f>
        <v>-</v>
      </c>
      <c r="E194" s="139">
        <f>ORÇAMENTO!$G194</f>
        <v>0</v>
      </c>
      <c r="F194" s="140"/>
    </row>
    <row r="195" spans="1:6" s="58" customFormat="1" x14ac:dyDescent="0.3">
      <c r="A195" s="137" t="str">
        <f>ORÇAMENTO!A195</f>
        <v>Nível 2</v>
      </c>
      <c r="B195" s="138" t="str">
        <f>ORÇAMENTO!$B195</f>
        <v>10.1.</v>
      </c>
      <c r="C195" s="103" t="str">
        <f>ORÇAMENTO!$E195</f>
        <v>FECHAMENTO</v>
      </c>
      <c r="D195" s="31" t="str">
        <f>ORÇAMENTO!$F195</f>
        <v>-</v>
      </c>
      <c r="E195" s="139">
        <f>ORÇAMENTO!$G195</f>
        <v>0</v>
      </c>
      <c r="F195" s="140"/>
    </row>
    <row r="196" spans="1:6" s="58" customFormat="1" x14ac:dyDescent="0.3">
      <c r="A196" s="137" t="str">
        <f>ORÇAMENTO!A196</f>
        <v>Serviço</v>
      </c>
      <c r="B196" s="138" t="str">
        <f>ORÇAMENTO!$B196</f>
        <v>10.1.1.</v>
      </c>
      <c r="C196" s="103" t="str">
        <f>ORÇAMENTO!$E196</f>
        <v>MURO EM ALVENARIA,REBOCADO E PINTADO 2 FACES(H=2.50M)</v>
      </c>
      <c r="D196" s="31" t="str">
        <f>ORÇAMENTO!$F196</f>
        <v>M</v>
      </c>
      <c r="E196" s="139">
        <f>ORÇAMENTO!$G196</f>
        <v>73.73</v>
      </c>
      <c r="F196" s="140" t="s">
        <v>906</v>
      </c>
    </row>
    <row r="197" spans="1:6" s="58" customFormat="1" ht="26.4" x14ac:dyDescent="0.3">
      <c r="A197" s="137" t="str">
        <f>ORÇAMENTO!A197</f>
        <v>Serviço</v>
      </c>
      <c r="B197" s="138" t="str">
        <f>ORÇAMENTO!$B197</f>
        <v>10.1.2.</v>
      </c>
      <c r="C197" s="103" t="str">
        <f>ORÇAMENTO!$E197</f>
        <v>RUFO EM CHAPA DE AÇO GALVANIZADO NÚMERO 24, CORTE DE 25 CM, INCLUSO TRANSPORTE VERTICAL. AF_07/2019</v>
      </c>
      <c r="D197" s="31" t="str">
        <f>ORÇAMENTO!$F197</f>
        <v>M</v>
      </c>
      <c r="E197" s="139">
        <f>ORÇAMENTO!$G197</f>
        <v>73.73</v>
      </c>
      <c r="F197" s="140" t="s">
        <v>907</v>
      </c>
    </row>
    <row r="198" spans="1:6" s="58" customFormat="1" ht="66" x14ac:dyDescent="0.3">
      <c r="A198" s="137" t="str">
        <f>ORÇAMENTO!A198</f>
        <v>Serviço</v>
      </c>
      <c r="B198" s="138" t="str">
        <f>ORÇAMENTO!$B198</f>
        <v>10.1.3.</v>
      </c>
      <c r="C198" s="103" t="str">
        <f>ORÇAMENTO!$E198</f>
        <v>ALAMBRADO PARA QUADRA POLIESPORTIVA, ESTRUTURADO POR TUBOS DE ACO GALVANIZADO, (MONTANTES COM DIAMETRO 2", TRAVESSAS E ESCORAS COM DIÂMETRO 1 ¼"), COM TELA DE ARAME GALVANIZADO, FIO 10 BWG E MALHA QUADRADA 5X5CM (EXCETO MURETA). AF_03/2021</v>
      </c>
      <c r="D198" s="31" t="str">
        <f>ORÇAMENTO!$F198</f>
        <v>M2</v>
      </c>
      <c r="E198" s="139">
        <f>ORÇAMENTO!$G198</f>
        <v>2.2000000000000002</v>
      </c>
      <c r="F198" s="140" t="s">
        <v>908</v>
      </c>
    </row>
    <row r="199" spans="1:6" s="58" customFormat="1" ht="26.4" x14ac:dyDescent="0.3">
      <c r="A199" s="137" t="str">
        <f>ORÇAMENTO!A199</f>
        <v>Serviço</v>
      </c>
      <c r="B199" s="138" t="str">
        <f>ORÇAMENTO!$B199</f>
        <v>10.1.4.</v>
      </c>
      <c r="C199" s="103" t="str">
        <f>ORÇAMENTO!$E199</f>
        <v>PORTÃO TUBO/TELA ARAME GALV.C/FERRAGENS (INCL.PINT.ANTI-CORROSIVA)</v>
      </c>
      <c r="D199" s="31" t="str">
        <f>ORÇAMENTO!$F199</f>
        <v>M2</v>
      </c>
      <c r="E199" s="139">
        <f>ORÇAMENTO!$G199</f>
        <v>6.6</v>
      </c>
      <c r="F199" s="140" t="s">
        <v>909</v>
      </c>
    </row>
    <row r="200" spans="1:6" s="58" customFormat="1" x14ac:dyDescent="0.3">
      <c r="A200" s="137" t="str">
        <f>ORÇAMENTO!A200</f>
        <v>Nível 2</v>
      </c>
      <c r="B200" s="138" t="str">
        <f>ORÇAMENTO!$B200</f>
        <v>10.2.</v>
      </c>
      <c r="C200" s="103" t="str">
        <f>ORÇAMENTO!$E200</f>
        <v>PAVIMENTAÇÃO</v>
      </c>
      <c r="D200" s="31" t="str">
        <f>ORÇAMENTO!$F200</f>
        <v>-</v>
      </c>
      <c r="E200" s="139">
        <f>ORÇAMENTO!$G200</f>
        <v>0</v>
      </c>
      <c r="F200" s="140"/>
    </row>
    <row r="201" spans="1:6" s="58" customFormat="1" ht="39.6" x14ac:dyDescent="0.3">
      <c r="A201" s="137" t="str">
        <f>ORÇAMENTO!A201</f>
        <v>Serviço</v>
      </c>
      <c r="B201" s="138" t="str">
        <f>ORÇAMENTO!$B201</f>
        <v>10.2.1.</v>
      </c>
      <c r="C201" s="103" t="str">
        <f>ORÇAMENTO!$E201</f>
        <v>EXECUÇÃO DE PASSEIO (CALÇADA) OU PISO DE CONCRETO COM CONCRETO MOLDADO IN LOCO, FEITO EM OBRA, ACABAMENTO CONVENCIONAL, NÃO ARMADO. AF_08/2022</v>
      </c>
      <c r="D201" s="31" t="str">
        <f>ORÇAMENTO!$F201</f>
        <v>M3</v>
      </c>
      <c r="E201" s="139">
        <f>ORÇAMENTO!$G201</f>
        <v>6.63</v>
      </c>
      <c r="F201" s="140" t="s">
        <v>910</v>
      </c>
    </row>
    <row r="202" spans="1:6" s="58" customFormat="1" ht="39.6" x14ac:dyDescent="0.3">
      <c r="A202" s="137" t="str">
        <f>ORÇAMENTO!A202</f>
        <v>Serviço</v>
      </c>
      <c r="B202" s="138" t="str">
        <f>ORÇAMENTO!$B202</f>
        <v>10.2.2.</v>
      </c>
      <c r="C202" s="103" t="str">
        <f>ORÇAMENTO!$E202</f>
        <v>EXECUÇÃO DE PAVIMENTO EM PISO INTERTRAVADO, COM BLOCO RETANGULAR COR NATURAL DE 20 X 10 CM, ESPESSURA 8 CM. AF_10/2022</v>
      </c>
      <c r="D202" s="31" t="str">
        <f>ORÇAMENTO!$F202</f>
        <v>M2</v>
      </c>
      <c r="E202" s="139">
        <f>ORÇAMENTO!$G202</f>
        <v>116.81</v>
      </c>
      <c r="F202" s="140" t="s">
        <v>883</v>
      </c>
    </row>
    <row r="203" spans="1:6" s="58" customFormat="1" x14ac:dyDescent="0.3">
      <c r="A203" s="137" t="str">
        <f>ORÇAMENTO!A203</f>
        <v>Serviço</v>
      </c>
      <c r="B203" s="138" t="str">
        <f>ORÇAMENTO!$B203</f>
        <v>10.2.3.</v>
      </c>
      <c r="C203" s="103" t="str">
        <f>ORÇAMENTO!$E203</f>
        <v>PLANTIO DE GRAMA (INCL. TERRA PRETA)</v>
      </c>
      <c r="D203" s="31" t="str">
        <f>ORÇAMENTO!$F203</f>
        <v>M2</v>
      </c>
      <c r="E203" s="139">
        <f>ORÇAMENTO!$G203</f>
        <v>173.92</v>
      </c>
      <c r="F203" s="140" t="s">
        <v>883</v>
      </c>
    </row>
    <row r="204" spans="1:6" s="58" customFormat="1" ht="39.6" x14ac:dyDescent="0.3">
      <c r="A204" s="137" t="str">
        <f>ORÇAMENTO!A204</f>
        <v>Serviço</v>
      </c>
      <c r="B204" s="138" t="str">
        <f>ORÇAMENTO!$B204</f>
        <v>10.2.4.</v>
      </c>
      <c r="C204" s="103" t="str">
        <f>ORÇAMENTO!$E204</f>
        <v>LASTRO COM MATERIAL GRANULAR (PEDRA BRITADA N.2), APLICADO EM PISOS OU LAJES SOBRE SOLO, ESPESSURA DE *10 CM*. AF_01/2024</v>
      </c>
      <c r="D204" s="31" t="str">
        <f>ORÇAMENTO!$F204</f>
        <v>M3</v>
      </c>
      <c r="E204" s="139">
        <f>ORÇAMENTO!$G204</f>
        <v>10.31</v>
      </c>
      <c r="F204" s="140" t="s">
        <v>911</v>
      </c>
    </row>
    <row r="205" spans="1:6" s="58" customFormat="1" ht="26.4" x14ac:dyDescent="0.3">
      <c r="A205" s="137" t="str">
        <f>ORÇAMENTO!A205</f>
        <v>Serviço</v>
      </c>
      <c r="B205" s="138" t="str">
        <f>ORÇAMENTO!$B205</f>
        <v>10.2.5.</v>
      </c>
      <c r="C205" s="103" t="str">
        <f>ORÇAMENTO!$E205</f>
        <v>PISO PODOTÁTIL DE ALERTA OU DIRECIONAL, DE CONCRETO, ASSENTADO SOBRE ARGAMASSA. AF_03/2024</v>
      </c>
      <c r="D205" s="31" t="str">
        <f>ORÇAMENTO!$F205</f>
        <v>M2</v>
      </c>
      <c r="E205" s="139">
        <f>ORÇAMENTO!$G205</f>
        <v>8.31</v>
      </c>
      <c r="F205" s="140" t="s">
        <v>912</v>
      </c>
    </row>
    <row r="206" spans="1:6" s="58" customFormat="1" x14ac:dyDescent="0.3">
      <c r="A206" s="137" t="str">
        <f>ORÇAMENTO!A206</f>
        <v>Nível 2</v>
      </c>
      <c r="B206" s="138" t="str">
        <f>ORÇAMENTO!$B206</f>
        <v>10.3.</v>
      </c>
      <c r="C206" s="103" t="str">
        <f>ORÇAMENTO!$E206</f>
        <v>SINALIZAÇÃO E DECORAÇÃO</v>
      </c>
      <c r="D206" s="31" t="str">
        <f>ORÇAMENTO!$F206</f>
        <v>-</v>
      </c>
      <c r="E206" s="139">
        <f>ORÇAMENTO!$G206</f>
        <v>0</v>
      </c>
      <c r="F206" s="140"/>
    </row>
    <row r="207" spans="1:6" s="58" customFormat="1" x14ac:dyDescent="0.3">
      <c r="A207" s="137" t="str">
        <f>ORÇAMENTO!A207</f>
        <v>Serviço</v>
      </c>
      <c r="B207" s="138" t="str">
        <f>ORÇAMENTO!$B207</f>
        <v>10.3.1.</v>
      </c>
      <c r="C207" s="103" t="str">
        <f>ORÇAMENTO!$E207</f>
        <v>BANCO EM CONCRETO C/2 MOD.2,75X0,4M</v>
      </c>
      <c r="D207" s="31" t="str">
        <f>ORÇAMENTO!$F207</f>
        <v>UN</v>
      </c>
      <c r="E207" s="139">
        <f>ORÇAMENTO!$G207</f>
        <v>3</v>
      </c>
      <c r="F207" s="140" t="s">
        <v>182</v>
      </c>
    </row>
    <row r="208" spans="1:6" s="58" customFormat="1" ht="26.4" x14ac:dyDescent="0.3">
      <c r="A208" s="137" t="str">
        <f>ORÇAMENTO!A208</f>
        <v>Serviço</v>
      </c>
      <c r="B208" s="138" t="str">
        <f>ORÇAMENTO!$B208</f>
        <v>10.3.2.</v>
      </c>
      <c r="C208" s="103" t="str">
        <f>ORÇAMENTO!$E208</f>
        <v>PINTURA DE DEMARCAÇÃO DE VAGA COM TINTA EPÓXI, E = 10 CM, APLICAÇÃO MANUAL. AF_05/2021</v>
      </c>
      <c r="D208" s="31" t="str">
        <f>ORÇAMENTO!$F208</f>
        <v>M</v>
      </c>
      <c r="E208" s="139">
        <f>ORÇAMENTO!$G208</f>
        <v>20</v>
      </c>
      <c r="F208" s="140" t="s">
        <v>902</v>
      </c>
    </row>
    <row r="209" spans="1:6" s="58" customFormat="1" x14ac:dyDescent="0.3">
      <c r="A209" s="137" t="str">
        <f>ORÇAMENTO!A209</f>
        <v>Nível 2</v>
      </c>
      <c r="B209" s="138" t="str">
        <f>ORÇAMENTO!$B209</f>
        <v>10.4.</v>
      </c>
      <c r="C209" s="103" t="str">
        <f>ORÇAMENTO!$E209</f>
        <v>COBERTURA DO ESTACIONAMENTO</v>
      </c>
      <c r="D209" s="31" t="str">
        <f>ORÇAMENTO!$F209</f>
        <v>-</v>
      </c>
      <c r="E209" s="139">
        <f>ORÇAMENTO!$G209</f>
        <v>0</v>
      </c>
      <c r="F209" s="140"/>
    </row>
    <row r="210" spans="1:6" s="58" customFormat="1" ht="26.4" x14ac:dyDescent="0.3">
      <c r="A210" s="137" t="str">
        <f>ORÇAMENTO!A210</f>
        <v>Serviço</v>
      </c>
      <c r="B210" s="138" t="str">
        <f>ORÇAMENTO!$B210</f>
        <v>10.4.1.</v>
      </c>
      <c r="C210" s="103" t="str">
        <f>ORÇAMENTO!$E210</f>
        <v>ESCAVAÇÃO MANUAL PARA BLOCO DE COROAMENTO OU SAPATA (INCLUINDO ESCAVAÇÃO PARA COLOCAÇÃO DE FÔRMAS). AF_01/2024</v>
      </c>
      <c r="D210" s="31" t="str">
        <f>ORÇAMENTO!$F210</f>
        <v>M3</v>
      </c>
      <c r="E210" s="139">
        <f>ORÇAMENTO!$G210</f>
        <v>5</v>
      </c>
      <c r="F210" s="140" t="s">
        <v>913</v>
      </c>
    </row>
    <row r="211" spans="1:6" s="58" customFormat="1" ht="26.4" x14ac:dyDescent="0.3">
      <c r="A211" s="137" t="str">
        <f>ORÇAMENTO!A211</f>
        <v>Serviço</v>
      </c>
      <c r="B211" s="138" t="str">
        <f>ORÇAMENTO!$B211</f>
        <v>10.4.2.</v>
      </c>
      <c r="C211" s="103" t="str">
        <f>ORÇAMENTO!$E211</f>
        <v>PREPARO DE FUNDO DE VALA COM LARGURA MENOR QUE 1,5 M (ACERTO DO SOLO NATURAL). AF_08/2020</v>
      </c>
      <c r="D211" s="31" t="str">
        <f>ORÇAMENTO!$F211</f>
        <v>M2</v>
      </c>
      <c r="E211" s="139">
        <f>ORÇAMENTO!$G211</f>
        <v>5</v>
      </c>
      <c r="F211" s="140" t="s">
        <v>913</v>
      </c>
    </row>
    <row r="212" spans="1:6" s="58" customFormat="1" ht="26.4" x14ac:dyDescent="0.3">
      <c r="A212" s="137" t="str">
        <f>ORÇAMENTO!A212</f>
        <v>Serviço</v>
      </c>
      <c r="B212" s="138" t="str">
        <f>ORÇAMENTO!$B212</f>
        <v>10.4.3.</v>
      </c>
      <c r="C212" s="103" t="str">
        <f>ORÇAMENTO!$E212</f>
        <v>ESCAVAÇÃO MANUAL PARA VIGA BALDRAME OU SAPATA CORRIDA (INCLUINDO ESCAVAÇÃO PARA COLOCAÇÃO DE FÔRMAS). AF_01/2024</v>
      </c>
      <c r="D212" s="31" t="str">
        <f>ORÇAMENTO!$F212</f>
        <v>M3</v>
      </c>
      <c r="E212" s="139">
        <f>ORÇAMENTO!$G212</f>
        <v>0.54</v>
      </c>
      <c r="F212" s="140" t="s">
        <v>914</v>
      </c>
    </row>
    <row r="213" spans="1:6" s="58" customFormat="1" ht="26.4" x14ac:dyDescent="0.3">
      <c r="A213" s="137" t="str">
        <f>ORÇAMENTO!A213</f>
        <v>Serviço</v>
      </c>
      <c r="B213" s="138" t="str">
        <f>ORÇAMENTO!$B213</f>
        <v>10.4.4.</v>
      </c>
      <c r="C213" s="103" t="str">
        <f>ORÇAMENTO!$E213</f>
        <v>PREPARO DE FUNDO DE VALA COM LARGURA MENOR QUE 1,5 M (ACERTO DO SOLO NATURAL). AF_08/2020</v>
      </c>
      <c r="D213" s="31" t="str">
        <f>ORÇAMENTO!$F213</f>
        <v>M2</v>
      </c>
      <c r="E213" s="139">
        <f>ORÇAMENTO!$G213</f>
        <v>1.8</v>
      </c>
      <c r="F213" s="140" t="s">
        <v>915</v>
      </c>
    </row>
    <row r="214" spans="1:6" s="58" customFormat="1" ht="39.6" x14ac:dyDescent="0.3">
      <c r="A214" s="137" t="str">
        <f>ORÇAMENTO!A214</f>
        <v>Serviço</v>
      </c>
      <c r="B214" s="138" t="str">
        <f>ORÇAMENTO!$B214</f>
        <v>10.4.5.</v>
      </c>
      <c r="C214" s="103" t="str">
        <f>ORÇAMENTO!$E214</f>
        <v>CONCRETO MAGRO PARA LASTRO, TRAÇO 1:4,5:4,5 (EM MASSA SECA DE CIMENTO/ AREIA MÉDIA/ BRITA 1) - PREPARO MECÂNICO COM BETONEIRA 600 L. AF_05/2021</v>
      </c>
      <c r="D214" s="31" t="str">
        <f>ORÇAMENTO!$F214</f>
        <v>M3</v>
      </c>
      <c r="E214" s="139">
        <f>ORÇAMENTO!$G214</f>
        <v>0.25</v>
      </c>
      <c r="F214" s="140" t="s">
        <v>916</v>
      </c>
    </row>
    <row r="215" spans="1:6" s="58" customFormat="1" ht="26.4" x14ac:dyDescent="0.3">
      <c r="A215" s="137" t="str">
        <f>ORÇAMENTO!A215</f>
        <v>Serviço</v>
      </c>
      <c r="B215" s="138" t="str">
        <f>ORÇAMENTO!$B215</f>
        <v>10.4.6.</v>
      </c>
      <c r="C215" s="103" t="str">
        <f>ORÇAMENTO!$E215</f>
        <v>EXECUÇÕA DE SAPATA EM CONCRETO ARMADO FCK-30, INCLUSIVE IMPERMEABILIZAÇÃO COM MASSA ASFÉLTICA</v>
      </c>
      <c r="D215" s="31" t="str">
        <f>ORÇAMENTO!$F215</f>
        <v>M3</v>
      </c>
      <c r="E215" s="139">
        <f>ORÇAMENTO!$G215</f>
        <v>5</v>
      </c>
      <c r="F215" s="140" t="s">
        <v>913</v>
      </c>
    </row>
    <row r="216" spans="1:6" s="58" customFormat="1" ht="39.6" x14ac:dyDescent="0.3">
      <c r="A216" s="137" t="str">
        <f>ORÇAMENTO!A216</f>
        <v>Serviço</v>
      </c>
      <c r="B216" s="138" t="str">
        <f>ORÇAMENTO!$B216</f>
        <v>10.4.7.</v>
      </c>
      <c r="C216" s="103" t="str">
        <f>ORÇAMENTO!$E216</f>
        <v>CONCRETO MAGRO PARA LASTRO, TRAÇO 1:4,5:4,5 (EM MASSA SECA DE CIMENTO/ AREIA MÉDIA/ BRITA 1) - PREPARO MECÂNICO COM BETONEIRA 600 L. AF_05/2021</v>
      </c>
      <c r="D216" s="31" t="str">
        <f>ORÇAMENTO!$F216</f>
        <v>M3</v>
      </c>
      <c r="E216" s="139">
        <f>ORÇAMENTO!$G216</f>
        <v>0.09</v>
      </c>
      <c r="F216" s="140" t="s">
        <v>917</v>
      </c>
    </row>
    <row r="217" spans="1:6" s="58" customFormat="1" ht="26.4" x14ac:dyDescent="0.3">
      <c r="A217" s="137" t="str">
        <f>ORÇAMENTO!A217</f>
        <v>Serviço</v>
      </c>
      <c r="B217" s="138" t="str">
        <f>ORÇAMENTO!$B217</f>
        <v>10.4.8.</v>
      </c>
      <c r="C217" s="103" t="str">
        <f>ORÇAMENTO!$E217</f>
        <v>EXECUÇÃO DE VIGA BALDRAME EM CONCRETO ARMADO FCK-30, INCLUSIVE IMPERMEABILIZAÇÃO  COM MASSA ASFÉLTICA</v>
      </c>
      <c r="D217" s="31" t="str">
        <f>ORÇAMENTO!$F217</f>
        <v>M3</v>
      </c>
      <c r="E217" s="139">
        <f>ORÇAMENTO!$G217</f>
        <v>0.54</v>
      </c>
      <c r="F217" s="140" t="s">
        <v>918</v>
      </c>
    </row>
    <row r="218" spans="1:6" s="58" customFormat="1" ht="26.4" x14ac:dyDescent="0.3">
      <c r="A218" s="137" t="str">
        <f>ORÇAMENTO!A218</f>
        <v>Serviço</v>
      </c>
      <c r="B218" s="138" t="str">
        <f>ORÇAMENTO!$B218</f>
        <v>10.4.9.</v>
      </c>
      <c r="C218" s="103" t="str">
        <f>ORÇAMENTO!$E218</f>
        <v>EXECUÇÃO DE PILARES EM CONCRETO ARMADO FCK-25</v>
      </c>
      <c r="D218" s="31" t="str">
        <f>ORÇAMENTO!$F218</f>
        <v>M3</v>
      </c>
      <c r="E218" s="139">
        <f>ORÇAMENTO!$G218</f>
        <v>0.23</v>
      </c>
      <c r="F218" s="140" t="s">
        <v>919</v>
      </c>
    </row>
    <row r="219" spans="1:6" s="58" customFormat="1" ht="39.6" x14ac:dyDescent="0.3">
      <c r="A219" s="137" t="str">
        <f>ORÇAMENTO!A219</f>
        <v>Serviço</v>
      </c>
      <c r="B219" s="138" t="str">
        <f>ORÇAMENTO!$B219</f>
        <v>10.4.10.</v>
      </c>
      <c r="C219" s="103" t="str">
        <f>ORÇAMENTO!$E219</f>
        <v>FABRICAÇÃO E INSTALAÇÃO DE TESOURA INTEIRA EM AÇO, VÃO DE 4 M, PARA TELHA ONDULADA DE FIBROCIMENTO, METÁLICA, PLÁSTICA OU TERMOACÚSTICA, INCLUSO IÇAMENTO. AF_07/2019</v>
      </c>
      <c r="D219" s="31" t="str">
        <f>ORÇAMENTO!$F219</f>
        <v>UN</v>
      </c>
      <c r="E219" s="139">
        <f>ORÇAMENTO!$G219</f>
        <v>5</v>
      </c>
      <c r="F219" s="140" t="s">
        <v>182</v>
      </c>
    </row>
    <row r="220" spans="1:6" s="58" customFormat="1" ht="26.4" x14ac:dyDescent="0.3">
      <c r="A220" s="137" t="str">
        <f>ORÇAMENTO!A220</f>
        <v>Serviço</v>
      </c>
      <c r="B220" s="138" t="str">
        <f>ORÇAMENTO!$B220</f>
        <v>10.4.11.</v>
      </c>
      <c r="C220" s="103" t="str">
        <f>ORÇAMENTO!$E220</f>
        <v xml:space="preserve">PERFIL "I" OU "W" EM ACO LAMINADO, QUAISQUER DIMENSOES                                                                                                                                                                                                                                                                                                                                                                                                                                                    </v>
      </c>
      <c r="D220" s="31" t="str">
        <f>ORÇAMENTO!$F220</f>
        <v xml:space="preserve">KG    </v>
      </c>
      <c r="E220" s="139">
        <f>ORÇAMENTO!$G220</f>
        <v>354.85</v>
      </c>
      <c r="F220" s="140" t="s">
        <v>920</v>
      </c>
    </row>
    <row r="221" spans="1:6" s="58" customFormat="1" ht="52.8" x14ac:dyDescent="0.3">
      <c r="A221" s="137" t="str">
        <f>ORÇAMENTO!A221</f>
        <v>Serviço</v>
      </c>
      <c r="B221" s="138" t="str">
        <f>ORÇAMENTO!$B221</f>
        <v>10.4.12.</v>
      </c>
      <c r="C221" s="103" t="str">
        <f>ORÇAMENTO!$E221</f>
        <v>TRAMA DE AÇO COMPOSTA POR TERÇAS PARA TELHADOS DE ATÉ 2 ÁGUAS PARA TELHA ONDULADA DE FIBROCIMENTO, METÁLICA, PLÁSTICA OU TERMOACÚSTICA, INCLUSO TRANSPORTE VERTICAL. AF_07/2019</v>
      </c>
      <c r="D221" s="31" t="str">
        <f>ORÇAMENTO!$F221</f>
        <v>M2</v>
      </c>
      <c r="E221" s="139">
        <f>ORÇAMENTO!$G221</f>
        <v>60.2</v>
      </c>
      <c r="F221" s="140" t="s">
        <v>877</v>
      </c>
    </row>
    <row r="222" spans="1:6" s="58" customFormat="1" ht="39.6" x14ac:dyDescent="0.3">
      <c r="A222" s="137" t="str">
        <f>ORÇAMENTO!A222</f>
        <v>Serviço</v>
      </c>
      <c r="B222" s="138" t="str">
        <f>ORÇAMENTO!$B222</f>
        <v>10.4.13.</v>
      </c>
      <c r="C222" s="103" t="str">
        <f>ORÇAMENTO!$E222</f>
        <v>COBERTURA -TELHA TERMOACÚSTICA E=30MM CHAPA FILME COM ISOLAMENTO
POLIISOCIANURATO (PIR)</v>
      </c>
      <c r="D222" s="31" t="str">
        <f>ORÇAMENTO!$F222</f>
        <v>M2</v>
      </c>
      <c r="E222" s="139">
        <f>ORÇAMENTO!$G222</f>
        <v>60.2</v>
      </c>
      <c r="F222" s="140" t="s">
        <v>877</v>
      </c>
    </row>
    <row r="223" spans="1:6" s="58" customFormat="1" ht="39.6" x14ac:dyDescent="0.3">
      <c r="A223" s="137" t="str">
        <f>ORÇAMENTO!A223</f>
        <v>Serviço</v>
      </c>
      <c r="B223" s="138" t="str">
        <f>ORÇAMENTO!$B223</f>
        <v>10.4.14.</v>
      </c>
      <c r="C223" s="103" t="str">
        <f>ORÇAMENTO!$E223</f>
        <v>CALHA EM CHAPA DE AÇO GALVANIZADO NÚMERO 24, DESENVOLVIMENTO DE 50 CM, INCLUSO TRANSPORTE VERTICAL. AF_07/2019</v>
      </c>
      <c r="D223" s="31" t="str">
        <f>ORÇAMENTO!$F223</f>
        <v>M</v>
      </c>
      <c r="E223" s="139">
        <f>ORÇAMENTO!$G223</f>
        <v>12</v>
      </c>
      <c r="F223" s="140" t="s">
        <v>921</v>
      </c>
    </row>
    <row r="224" spans="1:6" s="58" customFormat="1" ht="39.6" x14ac:dyDescent="0.3">
      <c r="A224" s="137" t="str">
        <f>ORÇAMENTO!A224</f>
        <v>Serviço</v>
      </c>
      <c r="B224" s="138" t="str">
        <f>ORÇAMENTO!$B224</f>
        <v>10.4.15.</v>
      </c>
      <c r="C224" s="103" t="str">
        <f>ORÇAMENTO!$E224</f>
        <v>TUBO PVC, SÉRIE R, ÁGUA PLUVIAL, DN 150 MM, FORNECIDO E INSTALADO EM CONDUTORES VERTICAIS DE ÁGUAS PLUVIAIS. AF_06/2022</v>
      </c>
      <c r="D224" s="31" t="str">
        <f>ORÇAMENTO!$F224</f>
        <v>M</v>
      </c>
      <c r="E224" s="139">
        <f>ORÇAMENTO!$G224</f>
        <v>10</v>
      </c>
      <c r="F224" s="140" t="s">
        <v>902</v>
      </c>
    </row>
    <row r="225" spans="1:6" s="58" customFormat="1" x14ac:dyDescent="0.3">
      <c r="A225" s="137" t="str">
        <f>ORÇAMENTO!A225</f>
        <v>Serviço</v>
      </c>
      <c r="B225" s="138" t="str">
        <f>ORÇAMENTO!$B225</f>
        <v>10.4.16.</v>
      </c>
      <c r="C225" s="103" t="str">
        <f>ORÇAMENTO!$E225</f>
        <v>CAIXA EM ALVENARIA DE  30X30X30CM C/ TPO. CONCRETO</v>
      </c>
      <c r="D225" s="31" t="str">
        <f>ORÇAMENTO!$F225</f>
        <v>UN</v>
      </c>
      <c r="E225" s="139">
        <f>ORÇAMENTO!$G225</f>
        <v>1</v>
      </c>
      <c r="F225" s="140" t="s">
        <v>182</v>
      </c>
    </row>
    <row r="226" spans="1:6" s="58" customFormat="1" x14ac:dyDescent="0.3">
      <c r="A226" s="137" t="str">
        <f>ORÇAMENTO!A226</f>
        <v>Nível 2</v>
      </c>
      <c r="B226" s="138" t="str">
        <f>ORÇAMENTO!$B226</f>
        <v>10.5.</v>
      </c>
      <c r="C226" s="103" t="str">
        <f>ORÇAMENTO!$E226</f>
        <v>ILUMINAÇÃO</v>
      </c>
      <c r="D226" s="31" t="str">
        <f>ORÇAMENTO!$F226</f>
        <v>-</v>
      </c>
      <c r="E226" s="139">
        <f>ORÇAMENTO!$G226</f>
        <v>0</v>
      </c>
      <c r="F226" s="140"/>
    </row>
    <row r="227" spans="1:6" s="58" customFormat="1" ht="26.4" x14ac:dyDescent="0.3">
      <c r="A227" s="137" t="str">
        <f>ORÇAMENTO!A227</f>
        <v>Serviço</v>
      </c>
      <c r="B227" s="138" t="str">
        <f>ORÇAMENTO!$B227</f>
        <v>10.5.1.</v>
      </c>
      <c r="C227" s="103" t="str">
        <f>ORÇAMENTO!$E227</f>
        <v xml:space="preserve">POSTE DE CONCRETO ARMADO DE SECAO CIRCULAR, EXTENSAO DE 11,00 M, RESISTENCIA DE 300 A 400 DAN, TIPO C-17                                                                                                                                                                                                                                                                                                                                                                                                  </v>
      </c>
      <c r="D227" s="31" t="str">
        <f>ORÇAMENTO!$F227</f>
        <v xml:space="preserve">UN    </v>
      </c>
      <c r="E227" s="139">
        <f>ORÇAMENTO!$G227</f>
        <v>2</v>
      </c>
      <c r="F227" s="140" t="s">
        <v>182</v>
      </c>
    </row>
    <row r="228" spans="1:6" s="58" customFormat="1" ht="52.8" x14ac:dyDescent="0.3">
      <c r="A228" s="137" t="str">
        <f>ORÇAMENTO!A228</f>
        <v>Serviço</v>
      </c>
      <c r="B228" s="138" t="str">
        <f>ORÇAMENTO!$B228</f>
        <v>10.5.2.</v>
      </c>
      <c r="C228" s="103" t="str">
        <f>ORÇAMENTO!$E228</f>
        <v>ASSENTAMENTO DE POSTE DE CONCRETO COM COMPRIMENTO NOMINAL DE 11 M, CARGA NOMINAL DE 600 DAN, ENGASTAMENTO BASE CONCRETADA COM 1 M DE CONCRETO E 0,7 M DE SOLO (NÃO INCLUI FORNECIMENTO). AF_11/2019</v>
      </c>
      <c r="D228" s="31" t="str">
        <f>ORÇAMENTO!$F228</f>
        <v>UN</v>
      </c>
      <c r="E228" s="139">
        <f>ORÇAMENTO!$G228</f>
        <v>2</v>
      </c>
      <c r="F228" s="140" t="s">
        <v>922</v>
      </c>
    </row>
    <row r="229" spans="1:6" s="58" customFormat="1" x14ac:dyDescent="0.3">
      <c r="A229" s="137" t="str">
        <f>ORÇAMENTO!A229</f>
        <v>Serviço</v>
      </c>
      <c r="B229" s="138" t="str">
        <f>ORÇAMENTO!$B229</f>
        <v>10.5.3.</v>
      </c>
      <c r="C229" s="103" t="str">
        <f>ORÇAMENTO!$E229</f>
        <v>CAIXA EM ALVENARIA DE  30X30X30CM C/ TPO. CONCRETO</v>
      </c>
      <c r="D229" s="31" t="str">
        <f>ORÇAMENTO!$F229</f>
        <v>UN</v>
      </c>
      <c r="E229" s="139">
        <f>ORÇAMENTO!$G229</f>
        <v>2</v>
      </c>
      <c r="F229" s="140" t="s">
        <v>922</v>
      </c>
    </row>
    <row r="230" spans="1:6" s="58" customFormat="1" ht="39.6" x14ac:dyDescent="0.3">
      <c r="A230" s="137" t="str">
        <f>ORÇAMENTO!A230</f>
        <v>Serviço</v>
      </c>
      <c r="B230" s="138" t="str">
        <f>ORÇAMENTO!$B230</f>
        <v>10.5.4.</v>
      </c>
      <c r="C230" s="103" t="str">
        <f>ORÇAMENTO!$E230</f>
        <v>BRAÇO PARA ILUMINAÇÃO PÚBLICA, EM TUBO DE AÇO GALVANIZADO, COMPRIMENTO DE 1,50 M, PARA FIXAÇÃO EM POSTE DE CONCRETO - FORNECIMENTO E INSTALAÇÃO. AF_08/2020</v>
      </c>
      <c r="D230" s="31" t="str">
        <f>ORÇAMENTO!$F230</f>
        <v>UN</v>
      </c>
      <c r="E230" s="139">
        <f>ORÇAMENTO!$G230</f>
        <v>2</v>
      </c>
      <c r="F230" s="140" t="s">
        <v>922</v>
      </c>
    </row>
    <row r="231" spans="1:6" s="58" customFormat="1" ht="26.4" x14ac:dyDescent="0.3">
      <c r="A231" s="137" t="str">
        <f>ORÇAMENTO!A231</f>
        <v>Serviço</v>
      </c>
      <c r="B231" s="138" t="str">
        <f>ORÇAMENTO!$B231</f>
        <v>10.5.5.</v>
      </c>
      <c r="C231" s="103" t="str">
        <f>ORÇAMENTO!$E231</f>
        <v>LUMINÁRIA DE LED PARA ILUMINAÇÃO PÚBLICA, DE 240 W ATÉ 350 W - FORNECIMENTO E INSTALAÇÃO. AF_08/2020</v>
      </c>
      <c r="D231" s="31" t="str">
        <f>ORÇAMENTO!$F231</f>
        <v>UN</v>
      </c>
      <c r="E231" s="139">
        <f>ORÇAMENTO!$G231</f>
        <v>2</v>
      </c>
      <c r="F231" s="140" t="s">
        <v>922</v>
      </c>
    </row>
    <row r="232" spans="1:6" s="58" customFormat="1" x14ac:dyDescent="0.3">
      <c r="A232" s="137" t="str">
        <f>ORÇAMENTO!A232</f>
        <v>Serviço</v>
      </c>
      <c r="B232" s="138" t="str">
        <f>ORÇAMENTO!$B232</f>
        <v>10.5.6.</v>
      </c>
      <c r="C232" s="103" t="str">
        <f>ORÇAMENTO!$E232</f>
        <v>PONTO DE LUZ / FORÇA (C/TUBUL., CX. E FIAÇAO) ATE 200W</v>
      </c>
      <c r="D232" s="31" t="str">
        <f>ORÇAMENTO!$F232</f>
        <v>PT</v>
      </c>
      <c r="E232" s="139">
        <f>ORÇAMENTO!$G232</f>
        <v>2</v>
      </c>
      <c r="F232" s="140" t="s">
        <v>922</v>
      </c>
    </row>
    <row r="233" spans="1:6" s="58" customFormat="1" x14ac:dyDescent="0.3">
      <c r="A233" s="137" t="str">
        <f>ORÇAMENTO!A233</f>
        <v>Serviço</v>
      </c>
      <c r="B233" s="138" t="str">
        <f>ORÇAMENTO!$B233</f>
        <v>10.5.7.</v>
      </c>
      <c r="C233" s="103" t="str">
        <f>ORÇAMENTO!$E233</f>
        <v>RELE FOTOELETRICO</v>
      </c>
      <c r="D233" s="31" t="str">
        <f>ORÇAMENTO!$F233</f>
        <v>UN</v>
      </c>
      <c r="E233" s="139">
        <f>ORÇAMENTO!$G233</f>
        <v>2</v>
      </c>
      <c r="F233" s="140" t="s">
        <v>922</v>
      </c>
    </row>
    <row r="234" spans="1:6" s="58" customFormat="1" x14ac:dyDescent="0.3">
      <c r="A234" s="137" t="str">
        <f>ORÇAMENTO!A234</f>
        <v>Nível 2</v>
      </c>
      <c r="B234" s="138" t="str">
        <f>ORÇAMENTO!$B234</f>
        <v>10.6.</v>
      </c>
      <c r="C234" s="103" t="str">
        <f>ORÇAMENTO!$E234</f>
        <v>ARRUAMENTO</v>
      </c>
      <c r="D234" s="31" t="str">
        <f>ORÇAMENTO!$F234</f>
        <v>-</v>
      </c>
      <c r="E234" s="139">
        <f>ORÇAMENTO!$G234</f>
        <v>0</v>
      </c>
      <c r="F234" s="140"/>
    </row>
    <row r="235" spans="1:6" s="58" customFormat="1" ht="52.8" x14ac:dyDescent="0.3">
      <c r="A235" s="137" t="str">
        <f>ORÇAMENTO!A235</f>
        <v>Serviço</v>
      </c>
      <c r="B235" s="138" t="str">
        <f>ORÇAMENTO!$B235</f>
        <v>10.6.1.</v>
      </c>
      <c r="C235" s="103" t="str">
        <f>ORÇAMENTO!$E235</f>
        <v>ASSENTAMENTO DE GUIA (MEIO-FIO) EM TRECHO RETO, CONFECCIONADA EM CONCRETO PRÉ-FABRICADO, DIMENSÕES 100X15X13X20 CM (COMPRIMENTO X BASE INFERIOR X BASE SUPERIOR X ALTURA). AF_01/2024</v>
      </c>
      <c r="D235" s="31" t="str">
        <f>ORÇAMENTO!$F235</f>
        <v>M</v>
      </c>
      <c r="E235" s="139">
        <f>ORÇAMENTO!$G235</f>
        <v>31.21</v>
      </c>
      <c r="F235" s="140" t="s">
        <v>923</v>
      </c>
    </row>
    <row r="236" spans="1:6" s="58" customFormat="1" ht="26.4" x14ac:dyDescent="0.3">
      <c r="A236" s="137" t="str">
        <f>ORÇAMENTO!A236</f>
        <v>Serviço</v>
      </c>
      <c r="B236" s="138" t="str">
        <f>ORÇAMENTO!$B236</f>
        <v>10.6.2.</v>
      </c>
      <c r="C236" s="103" t="str">
        <f>ORÇAMENTO!$E236</f>
        <v>EXECUÇÃO DE SARJETA DE CONCRETO USINADO, MOLDADA  IN LOCO  EM TRECHO RETO, 30 CM BASE X 10 CM ALTURA. AF_01/2024</v>
      </c>
      <c r="D236" s="31" t="str">
        <f>ORÇAMENTO!$F236</f>
        <v>M</v>
      </c>
      <c r="E236" s="139">
        <f>ORÇAMENTO!$G236</f>
        <v>31.21</v>
      </c>
      <c r="F236" s="140" t="s">
        <v>924</v>
      </c>
    </row>
    <row r="237" spans="1:6" s="58" customFormat="1" ht="26.4" x14ac:dyDescent="0.3">
      <c r="A237" s="137" t="str">
        <f>ORÇAMENTO!A237</f>
        <v>Serviço</v>
      </c>
      <c r="B237" s="138" t="str">
        <f>ORÇAMENTO!$B237</f>
        <v>10.6.3.</v>
      </c>
      <c r="C237" s="103" t="str">
        <f>ORÇAMENTO!$E237</f>
        <v>EXECUÇÃO DE SARJETÃO DE CONCRETO USINADO, MOLDADA  IN LOCO  EM TRECHO RETO, 100 CM BASE X 20 CM ALTURA. AF_01/2024</v>
      </c>
      <c r="D237" s="31" t="str">
        <f>ORÇAMENTO!$F237</f>
        <v>M</v>
      </c>
      <c r="E237" s="139">
        <f>ORÇAMENTO!$G237</f>
        <v>15.2</v>
      </c>
      <c r="F237" s="140" t="s">
        <v>925</v>
      </c>
    </row>
    <row r="238" spans="1:6" s="58" customFormat="1" x14ac:dyDescent="0.3">
      <c r="A238" s="137" t="str">
        <f>ORÇAMENTO!A238</f>
        <v>Meta</v>
      </c>
      <c r="B238" s="138" t="str">
        <f>ORÇAMENTO!$B238</f>
        <v>11.</v>
      </c>
      <c r="C238" s="103" t="str">
        <f>ORÇAMENTO!$E238</f>
        <v>FINALIZAÇÃO</v>
      </c>
      <c r="D238" s="31" t="str">
        <f>ORÇAMENTO!$F238</f>
        <v>-</v>
      </c>
      <c r="E238" s="139">
        <f>ORÇAMENTO!$G238</f>
        <v>0</v>
      </c>
      <c r="F238" s="140"/>
    </row>
    <row r="239" spans="1:6" s="58" customFormat="1" x14ac:dyDescent="0.3">
      <c r="A239" s="137" t="str">
        <f>ORÇAMENTO!A239</f>
        <v>Nível 2</v>
      </c>
      <c r="B239" s="138" t="str">
        <f>ORÇAMENTO!$B239</f>
        <v>11.1.</v>
      </c>
      <c r="C239" s="103" t="str">
        <f>ORÇAMENTO!$E239</f>
        <v>LIMPEZA E ENTREGA DE OBRA</v>
      </c>
      <c r="D239" s="31" t="str">
        <f>ORÇAMENTO!$F239</f>
        <v>-</v>
      </c>
      <c r="E239" s="139">
        <f>ORÇAMENTO!$G239</f>
        <v>0</v>
      </c>
      <c r="F239" s="140"/>
    </row>
    <row r="240" spans="1:6" s="58" customFormat="1" ht="26.4" x14ac:dyDescent="0.3">
      <c r="A240" s="137" t="str">
        <f>ORÇAMENTO!A240</f>
        <v>Serviço</v>
      </c>
      <c r="B240" s="138" t="str">
        <f>ORÇAMENTO!$B240</f>
        <v>11.1.1.</v>
      </c>
      <c r="C240" s="103" t="str">
        <f>ORÇAMENTO!$E240</f>
        <v>LIMPEZA GERAL E ENTREGA DA OBRA</v>
      </c>
      <c r="D240" s="31" t="str">
        <f>ORÇAMENTO!$F240</f>
        <v>M2</v>
      </c>
      <c r="E240" s="139">
        <f>ORÇAMENTO!$G240</f>
        <v>900</v>
      </c>
      <c r="F240" s="140" t="s">
        <v>926</v>
      </c>
    </row>
    <row r="241" spans="1:8" s="58" customFormat="1" ht="26.4" x14ac:dyDescent="0.3">
      <c r="A241" s="137" t="str">
        <f>ORÇAMENTO!A241</f>
        <v>Serviço</v>
      </c>
      <c r="B241" s="138" t="str">
        <f>ORÇAMENTO!$B241</f>
        <v>11.1.2.</v>
      </c>
      <c r="C241" s="103" t="str">
        <f>ORÇAMENTO!$E241</f>
        <v>PLACA DE INAUGURAÇÃO  EM AÇO INOX/LETRAS BX. RELEVO- (40 X 30CM)</v>
      </c>
      <c r="D241" s="31" t="str">
        <f>ORÇAMENTO!$F241</f>
        <v>UN</v>
      </c>
      <c r="E241" s="139">
        <f>ORÇAMENTO!$G241</f>
        <v>1</v>
      </c>
      <c r="F241" s="140" t="s">
        <v>183</v>
      </c>
    </row>
    <row r="242" spans="1:8" s="58" customFormat="1" x14ac:dyDescent="0.3">
      <c r="A242" s="137">
        <f>ORÇAMENTO!A242</f>
        <v>0</v>
      </c>
      <c r="B242" s="138">
        <f>ORÇAMENTO!$B242</f>
        <v>0</v>
      </c>
      <c r="C242" s="103">
        <f>ORÇAMENTO!$E242</f>
        <v>0</v>
      </c>
      <c r="D242" s="31">
        <f>ORÇAMENTO!$F242</f>
        <v>0</v>
      </c>
      <c r="E242" s="139">
        <f>ORÇAMENTO!$G242</f>
        <v>0</v>
      </c>
      <c r="F242" s="140"/>
    </row>
    <row r="243" spans="1:8" ht="5.4" customHeight="1" x14ac:dyDescent="0.25">
      <c r="B243" s="238"/>
      <c r="C243" s="239"/>
      <c r="D243" s="239"/>
      <c r="E243" s="239"/>
      <c r="F243" s="240"/>
    </row>
    <row r="246" spans="1:8" x14ac:dyDescent="0.25">
      <c r="B246" s="228" t="str">
        <f>DADOS!$C$20</f>
        <v>SÃO DOMINGOS DO ARAGUAIA/PA</v>
      </c>
      <c r="C246" s="228"/>
      <c r="E246" s="229"/>
      <c r="F246" s="229"/>
    </row>
    <row r="247" spans="1:8" ht="13.8" x14ac:dyDescent="0.25">
      <c r="B247" s="2" t="s">
        <v>40</v>
      </c>
      <c r="E247" s="3" t="s">
        <v>41</v>
      </c>
      <c r="F247" s="1"/>
      <c r="G247" s="1"/>
      <c r="H247" s="1"/>
    </row>
    <row r="248" spans="1:8" ht="13.8" x14ac:dyDescent="0.25">
      <c r="E248" s="2" t="s">
        <v>33</v>
      </c>
      <c r="F248" s="54" t="str">
        <f>DADOS!$C$17</f>
        <v>CLAUDIO EDUARDO BARBOSA CUNHA</v>
      </c>
      <c r="G248" s="1"/>
      <c r="H248" s="1"/>
    </row>
    <row r="249" spans="1:8" ht="13.8" x14ac:dyDescent="0.25">
      <c r="B249" s="230">
        <f>DADOS!$C$7</f>
        <v>45555</v>
      </c>
      <c r="C249" s="230"/>
      <c r="E249" s="2" t="s">
        <v>34</v>
      </c>
      <c r="F249" s="54">
        <f>DADOS!$C$18</f>
        <v>2618350774</v>
      </c>
      <c r="G249" s="1"/>
      <c r="H249" s="1"/>
    </row>
    <row r="250" spans="1:8" ht="13.8" x14ac:dyDescent="0.25">
      <c r="B250" s="2" t="s">
        <v>42</v>
      </c>
      <c r="E250" s="2" t="s">
        <v>35</v>
      </c>
      <c r="F250" s="54" t="str">
        <f>DADOS!$C$19</f>
        <v>PA20241198691</v>
      </c>
      <c r="G250" s="1"/>
      <c r="H250" s="1"/>
    </row>
  </sheetData>
  <mergeCells count="11">
    <mergeCell ref="B5:F5"/>
    <mergeCell ref="B6:C6"/>
    <mergeCell ref="B246:C246"/>
    <mergeCell ref="E246:F246"/>
    <mergeCell ref="B249:C249"/>
    <mergeCell ref="B8:C8"/>
    <mergeCell ref="D8:E8"/>
    <mergeCell ref="B9:C9"/>
    <mergeCell ref="D9:E9"/>
    <mergeCell ref="B12:F12"/>
    <mergeCell ref="B243:F243"/>
  </mergeCells>
  <conditionalFormatting sqref="B13:F242">
    <cfRule type="expression" dxfId="29" priority="1">
      <formula>$A13="Nível 4"</formula>
    </cfRule>
    <cfRule type="expression" dxfId="28" priority="2">
      <formula>$A13="Nível 3"</formula>
    </cfRule>
    <cfRule type="expression" dxfId="27" priority="3">
      <formula>$A13="Nível 2"</formula>
    </cfRule>
    <cfRule type="expression" dxfId="26" priority="4">
      <formula>$A13="Meta"</formula>
    </cfRule>
  </conditionalFormatting>
  <pageMargins left="0.70866141732283472" right="0.70866141732283472" top="0.74803149606299213" bottom="0.74803149606299213" header="0.31496062992125984" footer="0.31496062992125984"/>
  <pageSetup paperSize="9" scale="98" fitToHeight="0" orientation="landscape" r:id="rId1"/>
  <headerFooter>
    <oddHeader xml:space="preserve">&amp;C&amp;G
</oddHeader>
    <oddFooter>&amp;R&amp;P/&amp;N</oddFooter>
  </headerFooter>
  <rowBreaks count="2" manualBreakCount="2">
    <brk id="83" min="1" max="5" man="1"/>
    <brk id="242" min="1"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47887-5665-4C4D-A3D8-E7EF29BAD52A}">
  <dimension ref="A1:S47"/>
  <sheetViews>
    <sheetView showGridLines="0" tabSelected="1" view="pageBreakPreview" zoomScale="85" zoomScaleNormal="85" zoomScaleSheetLayoutView="85" workbookViewId="0">
      <selection activeCell="F9" sqref="F9:F10"/>
    </sheetView>
  </sheetViews>
  <sheetFormatPr defaultRowHeight="13.2" x14ac:dyDescent="0.25"/>
  <cols>
    <col min="1" max="1" width="13.109375" style="3" bestFit="1" customWidth="1"/>
    <col min="2" max="2" width="7.109375" style="3" customWidth="1"/>
    <col min="3" max="3" width="14.5546875" style="3" customWidth="1"/>
    <col min="4" max="4" width="12" style="3" customWidth="1"/>
    <col min="5" max="5" width="11" style="3" customWidth="1"/>
    <col min="6" max="6" width="13.109375" style="3" bestFit="1" customWidth="1"/>
    <col min="7" max="7" width="10.6640625" style="3" customWidth="1"/>
    <col min="8" max="9" width="11.44140625" style="3" bestFit="1" customWidth="1"/>
    <col min="10" max="19" width="13.109375" style="3" bestFit="1" customWidth="1"/>
    <col min="20" max="16384" width="8.88671875" style="3"/>
  </cols>
  <sheetData>
    <row r="1" spans="1:19" x14ac:dyDescent="0.25">
      <c r="A1" s="55"/>
      <c r="B1" s="226" t="s">
        <v>82</v>
      </c>
      <c r="C1" s="168"/>
      <c r="D1" s="168"/>
      <c r="E1" s="168"/>
      <c r="F1" s="168"/>
      <c r="G1" s="168"/>
      <c r="H1" s="168"/>
      <c r="I1" s="168"/>
      <c r="J1" s="168"/>
      <c r="K1" s="168"/>
      <c r="L1" s="168"/>
      <c r="M1" s="168"/>
      <c r="N1" s="168"/>
      <c r="O1" s="168"/>
      <c r="P1" s="168"/>
      <c r="Q1" s="168"/>
      <c r="R1" s="168"/>
      <c r="S1" s="168"/>
    </row>
    <row r="2" spans="1:19" x14ac:dyDescent="0.25">
      <c r="A2" s="55"/>
      <c r="B2" s="200" t="s">
        <v>47</v>
      </c>
      <c r="C2" s="200"/>
      <c r="D2" s="200"/>
      <c r="E2" s="200"/>
    </row>
    <row r="4" spans="1:19" x14ac:dyDescent="0.25">
      <c r="B4" s="231" t="s">
        <v>2</v>
      </c>
      <c r="C4" s="232"/>
      <c r="D4" s="231" t="s">
        <v>3</v>
      </c>
      <c r="E4" s="232"/>
      <c r="F4" s="199" t="s">
        <v>4</v>
      </c>
      <c r="G4" s="200"/>
      <c r="H4" s="200"/>
      <c r="I4" s="200"/>
      <c r="J4" s="200"/>
      <c r="K4" s="200"/>
      <c r="L4" s="200"/>
      <c r="M4" s="201"/>
      <c r="N4" s="4" t="s">
        <v>81</v>
      </c>
      <c r="S4" s="55"/>
    </row>
    <row r="5" spans="1:19" x14ac:dyDescent="0.25">
      <c r="B5" s="233" t="str">
        <f>DADOS!C5</f>
        <v>UBS-SB</v>
      </c>
      <c r="C5" s="234"/>
      <c r="D5" s="233" t="str">
        <f>DADOS!C6</f>
        <v>A</v>
      </c>
      <c r="E5" s="234"/>
      <c r="F5" s="262" t="str">
        <f>DADOS!C3</f>
        <v>CONSTRUÇÃO DE UBS - TIPO I PELO PROGRAMA NOVO PAC DO MINISTÉRIO DA SAÚDE</v>
      </c>
      <c r="G5" s="189"/>
      <c r="H5" s="189"/>
      <c r="I5" s="189"/>
      <c r="J5" s="189"/>
      <c r="K5" s="189"/>
      <c r="L5" s="189"/>
      <c r="M5" s="263"/>
      <c r="N5" s="262" t="str">
        <f>DADOS!C4</f>
        <v>VILA SÃO BENEDITO</v>
      </c>
      <c r="O5" s="189"/>
      <c r="P5" s="189"/>
      <c r="Q5" s="189"/>
      <c r="R5" s="189"/>
      <c r="S5" s="263"/>
    </row>
    <row r="7" spans="1:19" x14ac:dyDescent="0.25">
      <c r="B7" s="264" t="s">
        <v>22</v>
      </c>
      <c r="C7" s="265" t="s">
        <v>25</v>
      </c>
      <c r="D7" s="266"/>
      <c r="E7" s="267"/>
      <c r="F7" s="268" t="s">
        <v>192</v>
      </c>
      <c r="G7" s="205" t="s">
        <v>79</v>
      </c>
      <c r="H7" s="62">
        <v>1</v>
      </c>
      <c r="I7" s="62">
        <v>2</v>
      </c>
      <c r="J7" s="62">
        <v>3</v>
      </c>
      <c r="K7" s="62">
        <v>4</v>
      </c>
      <c r="L7" s="62">
        <v>5</v>
      </c>
      <c r="M7" s="62">
        <v>6</v>
      </c>
      <c r="N7" s="62">
        <v>7</v>
      </c>
      <c r="O7" s="62">
        <v>8</v>
      </c>
      <c r="P7" s="62">
        <v>9</v>
      </c>
      <c r="Q7" s="62">
        <v>10</v>
      </c>
      <c r="R7" s="62">
        <v>11</v>
      </c>
      <c r="S7" s="62">
        <v>12</v>
      </c>
    </row>
    <row r="8" spans="1:19" ht="25.05" customHeight="1" x14ac:dyDescent="0.25">
      <c r="B8" s="264"/>
      <c r="C8" s="265"/>
      <c r="D8" s="266"/>
      <c r="E8" s="267"/>
      <c r="F8" s="268"/>
      <c r="G8" s="205"/>
      <c r="H8" s="63">
        <v>45566</v>
      </c>
      <c r="I8" s="63">
        <v>45597</v>
      </c>
      <c r="J8" s="63">
        <v>45627</v>
      </c>
      <c r="K8" s="63">
        <v>45658</v>
      </c>
      <c r="L8" s="63">
        <v>45689</v>
      </c>
      <c r="M8" s="63">
        <v>45717</v>
      </c>
      <c r="N8" s="63">
        <v>45748</v>
      </c>
      <c r="O8" s="63">
        <v>45778</v>
      </c>
      <c r="P8" s="63">
        <v>45809</v>
      </c>
      <c r="Q8" s="63">
        <v>45839</v>
      </c>
      <c r="R8" s="63">
        <v>45870</v>
      </c>
      <c r="S8" s="63">
        <v>45901</v>
      </c>
    </row>
    <row r="9" spans="1:19" x14ac:dyDescent="0.25">
      <c r="A9" s="71">
        <f>SUM(H9:S9)</f>
        <v>1</v>
      </c>
      <c r="B9" s="258">
        <v>1</v>
      </c>
      <c r="C9" s="259" t="str">
        <f>ORÇAMENTO!E13</f>
        <v>SERVIÇOS TRANSVERSAIS</v>
      </c>
      <c r="D9" s="260"/>
      <c r="E9" s="261"/>
      <c r="F9" s="257">
        <f>ORÇAMENTO!K13</f>
        <v>321054.46000000002</v>
      </c>
      <c r="G9" s="64" t="s">
        <v>80</v>
      </c>
      <c r="H9" s="66">
        <v>1</v>
      </c>
      <c r="I9" s="66"/>
      <c r="J9" s="66"/>
      <c r="K9" s="66"/>
      <c r="L9" s="66"/>
      <c r="M9" s="66"/>
      <c r="N9" s="66"/>
      <c r="O9" s="66"/>
      <c r="P9" s="66"/>
      <c r="Q9" s="66"/>
      <c r="R9" s="66"/>
      <c r="S9" s="68"/>
    </row>
    <row r="10" spans="1:19" x14ac:dyDescent="0.25">
      <c r="A10" s="72">
        <f>SUM(H10:S10)-F9</f>
        <v>0</v>
      </c>
      <c r="B10" s="258"/>
      <c r="C10" s="259"/>
      <c r="D10" s="260"/>
      <c r="E10" s="261"/>
      <c r="F10" s="257"/>
      <c r="G10" s="65" t="s">
        <v>193</v>
      </c>
      <c r="H10" s="69">
        <f>H9*$F9</f>
        <v>321054.46000000002</v>
      </c>
      <c r="I10" s="69"/>
      <c r="J10" s="69"/>
      <c r="K10" s="69"/>
      <c r="L10" s="69"/>
      <c r="M10" s="69"/>
      <c r="N10" s="69"/>
      <c r="O10" s="69"/>
      <c r="P10" s="69"/>
      <c r="Q10" s="69"/>
      <c r="R10" s="69"/>
      <c r="S10" s="69"/>
    </row>
    <row r="11" spans="1:19" x14ac:dyDescent="0.25">
      <c r="A11" s="71">
        <f t="shared" ref="A11" si="0">SUM(H11:S11)</f>
        <v>1</v>
      </c>
      <c r="B11" s="258">
        <v>2</v>
      </c>
      <c r="C11" s="259" t="str">
        <f>ORÇAMENTO!E31</f>
        <v>TERRAPLENAGEM</v>
      </c>
      <c r="D11" s="260"/>
      <c r="E11" s="261"/>
      <c r="F11" s="257">
        <f>ORÇAMENTO!K31</f>
        <v>38574</v>
      </c>
      <c r="G11" s="64" t="s">
        <v>80</v>
      </c>
      <c r="H11" s="66">
        <v>1</v>
      </c>
      <c r="I11" s="67"/>
      <c r="J11" s="67"/>
      <c r="K11" s="67"/>
      <c r="L11" s="67"/>
      <c r="M11" s="67"/>
      <c r="N11" s="67"/>
      <c r="O11" s="67"/>
      <c r="P11" s="67"/>
      <c r="Q11" s="67"/>
      <c r="R11" s="67"/>
      <c r="S11" s="68"/>
    </row>
    <row r="12" spans="1:19" x14ac:dyDescent="0.25">
      <c r="A12" s="72">
        <f t="shared" ref="A12" si="1">SUM(H12:S12)-F11</f>
        <v>0</v>
      </c>
      <c r="B12" s="258"/>
      <c r="C12" s="259"/>
      <c r="D12" s="260"/>
      <c r="E12" s="261"/>
      <c r="F12" s="257"/>
      <c r="G12" s="65" t="s">
        <v>193</v>
      </c>
      <c r="H12" s="69">
        <f>H11*$F11</f>
        <v>38574</v>
      </c>
      <c r="I12" s="69"/>
      <c r="J12" s="69"/>
      <c r="K12" s="69"/>
      <c r="L12" s="69"/>
      <c r="M12" s="69"/>
      <c r="N12" s="69"/>
      <c r="O12" s="69"/>
      <c r="P12" s="69"/>
      <c r="Q12" s="69"/>
      <c r="R12" s="69"/>
      <c r="S12" s="70"/>
    </row>
    <row r="13" spans="1:19" x14ac:dyDescent="0.25">
      <c r="A13" s="71">
        <f t="shared" ref="A13:A27" si="2">SUM(H13:S13)</f>
        <v>1</v>
      </c>
      <c r="B13" s="258">
        <v>3</v>
      </c>
      <c r="C13" s="259" t="str">
        <f>ORÇAMENTO!E36</f>
        <v>ESTRUTURA</v>
      </c>
      <c r="D13" s="260"/>
      <c r="E13" s="261"/>
      <c r="F13" s="257">
        <f>ORÇAMENTO!K36</f>
        <v>243724.37</v>
      </c>
      <c r="G13" s="64" t="s">
        <v>80</v>
      </c>
      <c r="H13" s="66">
        <v>0.5</v>
      </c>
      <c r="I13" s="67">
        <v>0.5</v>
      </c>
      <c r="J13" s="67"/>
      <c r="K13" s="67"/>
      <c r="L13" s="67"/>
      <c r="M13" s="67"/>
      <c r="N13" s="67"/>
      <c r="O13" s="67"/>
      <c r="P13" s="67"/>
      <c r="Q13" s="67"/>
      <c r="R13" s="67"/>
      <c r="S13" s="68"/>
    </row>
    <row r="14" spans="1:19" x14ac:dyDescent="0.25">
      <c r="A14" s="72">
        <f t="shared" ref="A14:A28" si="3">SUM(H14:S14)-F13</f>
        <v>0</v>
      </c>
      <c r="B14" s="258"/>
      <c r="C14" s="259"/>
      <c r="D14" s="260"/>
      <c r="E14" s="261"/>
      <c r="F14" s="257"/>
      <c r="G14" s="65" t="s">
        <v>193</v>
      </c>
      <c r="H14" s="69">
        <f>H13*$F13</f>
        <v>121862.185</v>
      </c>
      <c r="I14" s="69">
        <f>I13*$F13</f>
        <v>121862.185</v>
      </c>
      <c r="J14" s="69"/>
      <c r="K14" s="69"/>
      <c r="L14" s="69"/>
      <c r="M14" s="69"/>
      <c r="N14" s="69"/>
      <c r="O14" s="69"/>
      <c r="P14" s="69"/>
      <c r="Q14" s="69"/>
      <c r="R14" s="69"/>
      <c r="S14" s="70"/>
    </row>
    <row r="15" spans="1:19" x14ac:dyDescent="0.25">
      <c r="A15" s="71">
        <f t="shared" si="2"/>
        <v>1</v>
      </c>
      <c r="B15" s="258">
        <v>4</v>
      </c>
      <c r="C15" s="259" t="str">
        <f>ORÇAMENTO!E53</f>
        <v>COBERTURA</v>
      </c>
      <c r="D15" s="260"/>
      <c r="E15" s="261"/>
      <c r="F15" s="257">
        <f>ORÇAMENTO!K53</f>
        <v>168362.28</v>
      </c>
      <c r="G15" s="64" t="s">
        <v>80</v>
      </c>
      <c r="H15" s="66"/>
      <c r="I15" s="67">
        <v>0.5</v>
      </c>
      <c r="J15" s="67">
        <v>0.5</v>
      </c>
      <c r="K15" s="67"/>
      <c r="L15" s="67"/>
      <c r="M15" s="67"/>
      <c r="N15" s="67"/>
      <c r="O15" s="67"/>
      <c r="P15" s="67"/>
      <c r="Q15" s="67"/>
      <c r="R15" s="67"/>
      <c r="S15" s="68"/>
    </row>
    <row r="16" spans="1:19" x14ac:dyDescent="0.25">
      <c r="A16" s="72">
        <f t="shared" si="3"/>
        <v>0</v>
      </c>
      <c r="B16" s="258"/>
      <c r="C16" s="259"/>
      <c r="D16" s="260"/>
      <c r="E16" s="261"/>
      <c r="F16" s="257"/>
      <c r="G16" s="65" t="s">
        <v>193</v>
      </c>
      <c r="H16" s="69"/>
      <c r="I16" s="69">
        <f>I15*$F15</f>
        <v>84181.14</v>
      </c>
      <c r="J16" s="69">
        <f>J15*$F15</f>
        <v>84181.14</v>
      </c>
      <c r="K16" s="69"/>
      <c r="L16" s="69"/>
      <c r="M16" s="69"/>
      <c r="N16" s="69"/>
      <c r="O16" s="69"/>
      <c r="P16" s="69"/>
      <c r="Q16" s="69"/>
      <c r="R16" s="69"/>
      <c r="S16" s="70"/>
    </row>
    <row r="17" spans="1:19" x14ac:dyDescent="0.25">
      <c r="A17" s="71">
        <f t="shared" si="2"/>
        <v>1</v>
      </c>
      <c r="B17" s="258">
        <v>5</v>
      </c>
      <c r="C17" s="259" t="str">
        <f>ORÇAMENTO!E69</f>
        <v>VEDAÇÃO</v>
      </c>
      <c r="D17" s="260"/>
      <c r="E17" s="261"/>
      <c r="F17" s="257">
        <f>ORÇAMENTO!K69</f>
        <v>177345.17</v>
      </c>
      <c r="G17" s="64" t="s">
        <v>80</v>
      </c>
      <c r="H17" s="66">
        <v>0.2</v>
      </c>
      <c r="I17" s="67">
        <v>0.5</v>
      </c>
      <c r="J17" s="67">
        <v>0.3</v>
      </c>
      <c r="K17" s="67"/>
      <c r="L17" s="67"/>
      <c r="M17" s="67"/>
      <c r="N17" s="67"/>
      <c r="O17" s="67"/>
      <c r="P17" s="67"/>
      <c r="Q17" s="67"/>
      <c r="R17" s="67"/>
      <c r="S17" s="68"/>
    </row>
    <row r="18" spans="1:19" x14ac:dyDescent="0.25">
      <c r="A18" s="72">
        <f t="shared" si="3"/>
        <v>0</v>
      </c>
      <c r="B18" s="258"/>
      <c r="C18" s="259"/>
      <c r="D18" s="260"/>
      <c r="E18" s="261"/>
      <c r="F18" s="257"/>
      <c r="G18" s="65" t="s">
        <v>193</v>
      </c>
      <c r="H18" s="69">
        <f>H17*$F17</f>
        <v>35469.034000000007</v>
      </c>
      <c r="I18" s="69">
        <f>I17*$F17</f>
        <v>88672.585000000006</v>
      </c>
      <c r="J18" s="69">
        <f>J17*$F17</f>
        <v>53203.550999999999</v>
      </c>
      <c r="K18" s="69"/>
      <c r="L18" s="69"/>
      <c r="M18" s="69"/>
      <c r="N18" s="69"/>
      <c r="O18" s="69"/>
      <c r="P18" s="69"/>
      <c r="Q18" s="69"/>
      <c r="R18" s="69"/>
      <c r="S18" s="70"/>
    </row>
    <row r="19" spans="1:19" x14ac:dyDescent="0.25">
      <c r="A19" s="71">
        <f t="shared" si="2"/>
        <v>1</v>
      </c>
      <c r="B19" s="258">
        <v>6</v>
      </c>
      <c r="C19" s="259" t="str">
        <f>ORÇAMENTO!E81</f>
        <v>ACABAMENTOS</v>
      </c>
      <c r="D19" s="260"/>
      <c r="E19" s="261"/>
      <c r="F19" s="257">
        <f>ORÇAMENTO!K81</f>
        <v>144014.07</v>
      </c>
      <c r="G19" s="64" t="s">
        <v>80</v>
      </c>
      <c r="H19" s="66"/>
      <c r="I19" s="67"/>
      <c r="J19" s="67">
        <v>0.5</v>
      </c>
      <c r="K19" s="67">
        <v>0.5</v>
      </c>
      <c r="L19" s="67"/>
      <c r="M19" s="67"/>
      <c r="N19" s="67"/>
      <c r="O19" s="67"/>
      <c r="P19" s="67"/>
      <c r="Q19" s="67"/>
      <c r="R19" s="67"/>
      <c r="S19" s="68"/>
    </row>
    <row r="20" spans="1:19" x14ac:dyDescent="0.25">
      <c r="A20" s="72">
        <f t="shared" si="3"/>
        <v>0</v>
      </c>
      <c r="B20" s="258"/>
      <c r="C20" s="259"/>
      <c r="D20" s="260"/>
      <c r="E20" s="261"/>
      <c r="F20" s="257"/>
      <c r="G20" s="65" t="s">
        <v>193</v>
      </c>
      <c r="H20" s="69"/>
      <c r="I20" s="69"/>
      <c r="J20" s="69">
        <f>J19*$F19</f>
        <v>72007.035000000003</v>
      </c>
      <c r="K20" s="69">
        <f>K19*$F19</f>
        <v>72007.035000000003</v>
      </c>
      <c r="L20" s="69"/>
      <c r="M20" s="69"/>
      <c r="N20" s="69"/>
      <c r="O20" s="69"/>
      <c r="P20" s="69"/>
      <c r="Q20" s="69"/>
      <c r="R20" s="69"/>
      <c r="S20" s="70"/>
    </row>
    <row r="21" spans="1:19" x14ac:dyDescent="0.25">
      <c r="A21" s="71">
        <f t="shared" si="2"/>
        <v>1</v>
      </c>
      <c r="B21" s="258">
        <v>7</v>
      </c>
      <c r="C21" s="259" t="str">
        <f>ORÇAMENTO!E98</f>
        <v>ESQUADRIAS</v>
      </c>
      <c r="D21" s="260"/>
      <c r="E21" s="261"/>
      <c r="F21" s="257">
        <f>ORÇAMENTO!K98</f>
        <v>60889.87</v>
      </c>
      <c r="G21" s="64" t="s">
        <v>80</v>
      </c>
      <c r="H21" s="66"/>
      <c r="I21" s="67"/>
      <c r="J21" s="67">
        <v>0.8</v>
      </c>
      <c r="K21" s="67">
        <v>0.2</v>
      </c>
      <c r="L21" s="67"/>
      <c r="M21" s="67"/>
      <c r="N21" s="67"/>
      <c r="O21" s="67"/>
      <c r="P21" s="67"/>
      <c r="Q21" s="67"/>
      <c r="R21" s="67"/>
      <c r="S21" s="68"/>
    </row>
    <row r="22" spans="1:19" x14ac:dyDescent="0.25">
      <c r="A22" s="72">
        <f t="shared" si="3"/>
        <v>0</v>
      </c>
      <c r="B22" s="258"/>
      <c r="C22" s="259"/>
      <c r="D22" s="260"/>
      <c r="E22" s="261"/>
      <c r="F22" s="257"/>
      <c r="G22" s="65" t="s">
        <v>193</v>
      </c>
      <c r="H22" s="69"/>
      <c r="I22" s="69"/>
      <c r="J22" s="69">
        <f>J21*$F21</f>
        <v>48711.896000000008</v>
      </c>
      <c r="K22" s="69">
        <f>K21*$F21</f>
        <v>12177.974000000002</v>
      </c>
      <c r="L22" s="69"/>
      <c r="M22" s="69"/>
      <c r="N22" s="69"/>
      <c r="O22" s="69"/>
      <c r="P22" s="69"/>
      <c r="Q22" s="69"/>
      <c r="R22" s="69"/>
      <c r="S22" s="70"/>
    </row>
    <row r="23" spans="1:19" x14ac:dyDescent="0.25">
      <c r="A23" s="71">
        <f t="shared" si="2"/>
        <v>1</v>
      </c>
      <c r="B23" s="258">
        <v>8</v>
      </c>
      <c r="C23" s="259" t="str">
        <f>ORÇAMENTO!E117</f>
        <v>SISTEMAS</v>
      </c>
      <c r="D23" s="260"/>
      <c r="E23" s="261"/>
      <c r="F23" s="257">
        <f>ORÇAMENTO!K117</f>
        <v>324520.34999999998</v>
      </c>
      <c r="G23" s="64" t="s">
        <v>80</v>
      </c>
      <c r="H23" s="66"/>
      <c r="I23" s="67">
        <v>0.5</v>
      </c>
      <c r="J23" s="67">
        <v>0.5</v>
      </c>
      <c r="K23" s="67"/>
      <c r="L23" s="67"/>
      <c r="M23" s="67"/>
      <c r="N23" s="67"/>
      <c r="O23" s="67"/>
      <c r="P23" s="67"/>
      <c r="Q23" s="67"/>
      <c r="R23" s="67"/>
      <c r="S23" s="68"/>
    </row>
    <row r="24" spans="1:19" x14ac:dyDescent="0.25">
      <c r="A24" s="72">
        <f t="shared" si="3"/>
        <v>0</v>
      </c>
      <c r="B24" s="258"/>
      <c r="C24" s="259"/>
      <c r="D24" s="260"/>
      <c r="E24" s="261"/>
      <c r="F24" s="257"/>
      <c r="G24" s="65" t="s">
        <v>193</v>
      </c>
      <c r="H24" s="69"/>
      <c r="I24" s="69">
        <f>I23*$F23</f>
        <v>162260.17499999999</v>
      </c>
      <c r="J24" s="69">
        <f>J23*$F23</f>
        <v>162260.17499999999</v>
      </c>
      <c r="K24" s="69"/>
      <c r="L24" s="69"/>
      <c r="M24" s="69"/>
      <c r="N24" s="69"/>
      <c r="O24" s="69"/>
      <c r="P24" s="69"/>
      <c r="Q24" s="69"/>
      <c r="R24" s="69"/>
      <c r="S24" s="70"/>
    </row>
    <row r="25" spans="1:19" x14ac:dyDescent="0.25">
      <c r="A25" s="71">
        <f t="shared" si="2"/>
        <v>1</v>
      </c>
      <c r="B25" s="258">
        <v>9</v>
      </c>
      <c r="C25" s="259" t="str">
        <f>ORÇAMENTO!E162</f>
        <v>COMPONENTES</v>
      </c>
      <c r="D25" s="260"/>
      <c r="E25" s="261"/>
      <c r="F25" s="257">
        <f>ORÇAMENTO!K162</f>
        <v>55236.14</v>
      </c>
      <c r="G25" s="64" t="s">
        <v>80</v>
      </c>
      <c r="H25" s="66"/>
      <c r="I25" s="67"/>
      <c r="J25" s="67">
        <v>0.2</v>
      </c>
      <c r="K25" s="67">
        <v>0.8</v>
      </c>
      <c r="L25" s="67"/>
      <c r="M25" s="67"/>
      <c r="N25" s="67"/>
      <c r="O25" s="67"/>
      <c r="P25" s="67"/>
      <c r="Q25" s="67"/>
      <c r="R25" s="67"/>
      <c r="S25" s="68"/>
    </row>
    <row r="26" spans="1:19" x14ac:dyDescent="0.25">
      <c r="A26" s="72">
        <f t="shared" si="3"/>
        <v>0</v>
      </c>
      <c r="B26" s="258"/>
      <c r="C26" s="259"/>
      <c r="D26" s="260"/>
      <c r="E26" s="261"/>
      <c r="F26" s="257"/>
      <c r="G26" s="65" t="s">
        <v>193</v>
      </c>
      <c r="H26" s="69"/>
      <c r="I26" s="69"/>
      <c r="J26" s="69">
        <f>J25*$F25</f>
        <v>11047.228000000001</v>
      </c>
      <c r="K26" s="69">
        <f>K25*$F25</f>
        <v>44188.912000000004</v>
      </c>
      <c r="L26" s="69"/>
      <c r="M26" s="69"/>
      <c r="N26" s="69"/>
      <c r="O26" s="69"/>
      <c r="P26" s="69"/>
      <c r="Q26" s="69"/>
      <c r="R26" s="69"/>
      <c r="S26" s="70"/>
    </row>
    <row r="27" spans="1:19" x14ac:dyDescent="0.25">
      <c r="A27" s="71">
        <f t="shared" si="2"/>
        <v>1</v>
      </c>
      <c r="B27" s="258">
        <v>10</v>
      </c>
      <c r="C27" s="259" t="str">
        <f>ORÇAMENTO!E194</f>
        <v>ÁREA EXTERNA</v>
      </c>
      <c r="D27" s="260"/>
      <c r="E27" s="261"/>
      <c r="F27" s="257">
        <f>ORÇAMENTO!K194</f>
        <v>243621.37</v>
      </c>
      <c r="G27" s="64" t="s">
        <v>80</v>
      </c>
      <c r="H27" s="66"/>
      <c r="I27" s="67"/>
      <c r="J27" s="67"/>
      <c r="K27" s="67">
        <v>1</v>
      </c>
      <c r="L27" s="67"/>
      <c r="M27" s="67"/>
      <c r="N27" s="67"/>
      <c r="O27" s="67"/>
      <c r="P27" s="67"/>
      <c r="Q27" s="67"/>
      <c r="R27" s="67"/>
      <c r="S27" s="68"/>
    </row>
    <row r="28" spans="1:19" x14ac:dyDescent="0.25">
      <c r="A28" s="72">
        <f t="shared" si="3"/>
        <v>0</v>
      </c>
      <c r="B28" s="258"/>
      <c r="C28" s="259"/>
      <c r="D28" s="260"/>
      <c r="E28" s="261"/>
      <c r="F28" s="257"/>
      <c r="G28" s="65" t="s">
        <v>193</v>
      </c>
      <c r="H28" s="69"/>
      <c r="I28" s="69"/>
      <c r="J28" s="69"/>
      <c r="K28" s="69">
        <f>K27*$F27</f>
        <v>243621.37</v>
      </c>
      <c r="L28" s="69"/>
      <c r="M28" s="69"/>
      <c r="N28" s="69"/>
      <c r="O28" s="69"/>
      <c r="P28" s="69"/>
      <c r="Q28" s="69"/>
      <c r="R28" s="69"/>
      <c r="S28" s="70"/>
    </row>
    <row r="29" spans="1:19" x14ac:dyDescent="0.25">
      <c r="A29" s="71">
        <f t="shared" ref="A29" si="4">SUM(H29:S29)</f>
        <v>1</v>
      </c>
      <c r="B29" s="258">
        <v>11</v>
      </c>
      <c r="C29" s="259" t="str">
        <f>ORÇAMENTO!E238</f>
        <v>FINALIZAÇÃO</v>
      </c>
      <c r="D29" s="260"/>
      <c r="E29" s="261"/>
      <c r="F29" s="257">
        <f>ORÇAMENTO!K238</f>
        <v>11222.78</v>
      </c>
      <c r="G29" s="64" t="s">
        <v>80</v>
      </c>
      <c r="H29" s="66"/>
      <c r="I29" s="67"/>
      <c r="J29" s="67"/>
      <c r="K29" s="67">
        <v>1</v>
      </c>
      <c r="L29" s="67"/>
      <c r="M29" s="67"/>
      <c r="N29" s="67"/>
      <c r="O29" s="67"/>
      <c r="P29" s="67"/>
      <c r="Q29" s="67"/>
      <c r="R29" s="67"/>
      <c r="S29" s="68"/>
    </row>
    <row r="30" spans="1:19" x14ac:dyDescent="0.25">
      <c r="A30" s="72">
        <f t="shared" ref="A30" si="5">SUM(H30:S30)-F29</f>
        <v>0</v>
      </c>
      <c r="B30" s="258"/>
      <c r="C30" s="259"/>
      <c r="D30" s="260"/>
      <c r="E30" s="261"/>
      <c r="F30" s="257"/>
      <c r="G30" s="65" t="s">
        <v>193</v>
      </c>
      <c r="H30" s="69"/>
      <c r="I30" s="69"/>
      <c r="J30" s="69"/>
      <c r="K30" s="69">
        <f>K29*$F29</f>
        <v>11222.78</v>
      </c>
      <c r="L30" s="69"/>
      <c r="M30" s="69"/>
      <c r="N30" s="69"/>
      <c r="O30" s="69"/>
      <c r="P30" s="69"/>
      <c r="Q30" s="69"/>
      <c r="R30" s="69"/>
      <c r="S30" s="70"/>
    </row>
    <row r="31" spans="1:19" ht="5.4" customHeight="1" x14ac:dyDescent="0.25">
      <c r="B31" s="252"/>
      <c r="C31" s="253"/>
      <c r="D31" s="253"/>
      <c r="E31" s="253"/>
      <c r="F31" s="254"/>
      <c r="G31" s="254"/>
      <c r="H31" s="254"/>
      <c r="I31" s="254"/>
      <c r="J31" s="254"/>
      <c r="K31" s="254"/>
      <c r="L31" s="254"/>
      <c r="M31" s="254"/>
      <c r="N31" s="254"/>
      <c r="O31" s="254"/>
      <c r="P31" s="254"/>
      <c r="Q31" s="254"/>
      <c r="R31" s="254"/>
      <c r="S31" s="255"/>
    </row>
    <row r="32" spans="1:19" x14ac:dyDescent="0.25">
      <c r="B32" s="2" t="s">
        <v>194</v>
      </c>
      <c r="C32" s="256">
        <f>F9+F11+F13++F15+F17+F19+F21+F23+F25+F27+F29</f>
        <v>1788564.86</v>
      </c>
      <c r="D32" s="256"/>
      <c r="E32" s="241" t="s">
        <v>195</v>
      </c>
      <c r="F32" s="244" t="s">
        <v>196</v>
      </c>
      <c r="G32" s="245"/>
      <c r="H32" s="145">
        <f>H35/$C$32</f>
        <v>0.28903602578885507</v>
      </c>
      <c r="I32" s="145">
        <f t="shared" ref="I32:S32" si="6">I35/$C$32</f>
        <v>0.25549874942751588</v>
      </c>
      <c r="J32" s="145">
        <f t="shared" si="6"/>
        <v>0.24120513303610358</v>
      </c>
      <c r="K32" s="145">
        <f t="shared" si="6"/>
        <v>0.21426009174752542</v>
      </c>
      <c r="L32" s="145">
        <f t="shared" si="6"/>
        <v>0</v>
      </c>
      <c r="M32" s="145">
        <f t="shared" si="6"/>
        <v>0</v>
      </c>
      <c r="N32" s="145">
        <f t="shared" si="6"/>
        <v>0</v>
      </c>
      <c r="O32" s="145">
        <f t="shared" si="6"/>
        <v>0</v>
      </c>
      <c r="P32" s="145">
        <f t="shared" si="6"/>
        <v>0</v>
      </c>
      <c r="Q32" s="145">
        <f t="shared" si="6"/>
        <v>0</v>
      </c>
      <c r="R32" s="145">
        <f t="shared" si="6"/>
        <v>0</v>
      </c>
      <c r="S32" s="146">
        <f t="shared" si="6"/>
        <v>0</v>
      </c>
    </row>
    <row r="33" spans="2:19" x14ac:dyDescent="0.25">
      <c r="E33" s="242"/>
      <c r="F33" s="246" t="s">
        <v>197</v>
      </c>
      <c r="G33" s="247"/>
      <c r="H33" s="73">
        <f>H35-H34</f>
        <v>496281.29184000002</v>
      </c>
      <c r="I33" s="73">
        <f t="shared" ref="I33:S33" si="7">I35-I34</f>
        <v>438697.0416</v>
      </c>
      <c r="J33" s="73">
        <f t="shared" si="7"/>
        <v>414154.58400000003</v>
      </c>
      <c r="K33" s="73">
        <f t="shared" si="7"/>
        <v>367889.34815999999</v>
      </c>
      <c r="L33" s="73">
        <f t="shared" si="7"/>
        <v>0</v>
      </c>
      <c r="M33" s="73">
        <f t="shared" si="7"/>
        <v>0</v>
      </c>
      <c r="N33" s="73">
        <f t="shared" si="7"/>
        <v>0</v>
      </c>
      <c r="O33" s="73">
        <f t="shared" si="7"/>
        <v>0</v>
      </c>
      <c r="P33" s="73">
        <f t="shared" si="7"/>
        <v>0</v>
      </c>
      <c r="Q33" s="73">
        <f t="shared" si="7"/>
        <v>0</v>
      </c>
      <c r="R33" s="73">
        <f t="shared" si="7"/>
        <v>0</v>
      </c>
      <c r="S33" s="147">
        <f t="shared" si="7"/>
        <v>0</v>
      </c>
    </row>
    <row r="34" spans="2:19" x14ac:dyDescent="0.25">
      <c r="E34" s="242"/>
      <c r="F34" s="248" t="s">
        <v>198</v>
      </c>
      <c r="G34" s="249"/>
      <c r="H34" s="148">
        <f>H35*0.04</f>
        <v>20678.387160000002</v>
      </c>
      <c r="I34" s="148">
        <f t="shared" ref="I34:S34" si="8">I35*0.04</f>
        <v>18279.043400000002</v>
      </c>
      <c r="J34" s="148">
        <f t="shared" si="8"/>
        <v>17256.441000000003</v>
      </c>
      <c r="K34" s="148">
        <f t="shared" si="8"/>
        <v>15328.72284</v>
      </c>
      <c r="L34" s="148">
        <f t="shared" si="8"/>
        <v>0</v>
      </c>
      <c r="M34" s="148">
        <f t="shared" si="8"/>
        <v>0</v>
      </c>
      <c r="N34" s="148">
        <f t="shared" si="8"/>
        <v>0</v>
      </c>
      <c r="O34" s="148">
        <f t="shared" si="8"/>
        <v>0</v>
      </c>
      <c r="P34" s="148">
        <f t="shared" si="8"/>
        <v>0</v>
      </c>
      <c r="Q34" s="148">
        <f t="shared" si="8"/>
        <v>0</v>
      </c>
      <c r="R34" s="148">
        <f t="shared" si="8"/>
        <v>0</v>
      </c>
      <c r="S34" s="149">
        <f t="shared" si="8"/>
        <v>0</v>
      </c>
    </row>
    <row r="35" spans="2:19" x14ac:dyDescent="0.25">
      <c r="E35" s="243"/>
      <c r="F35" s="250" t="s">
        <v>199</v>
      </c>
      <c r="G35" s="251"/>
      <c r="H35" s="150">
        <f>H10+H12+H14+H16+H18+H20+H22+H24+H26+H28+H30</f>
        <v>516959.679</v>
      </c>
      <c r="I35" s="150">
        <f t="shared" ref="I35:S35" si="9">I10+I12+I14+I16+I18+I20+I22+I24+I26+I28+I30</f>
        <v>456976.08500000002</v>
      </c>
      <c r="J35" s="150">
        <f t="shared" si="9"/>
        <v>431411.02500000002</v>
      </c>
      <c r="K35" s="150">
        <f t="shared" si="9"/>
        <v>383218.071</v>
      </c>
      <c r="L35" s="150">
        <f t="shared" si="9"/>
        <v>0</v>
      </c>
      <c r="M35" s="150">
        <f t="shared" si="9"/>
        <v>0</v>
      </c>
      <c r="N35" s="150">
        <f t="shared" si="9"/>
        <v>0</v>
      </c>
      <c r="O35" s="150">
        <f t="shared" si="9"/>
        <v>0</v>
      </c>
      <c r="P35" s="150">
        <f t="shared" si="9"/>
        <v>0</v>
      </c>
      <c r="Q35" s="150">
        <f t="shared" si="9"/>
        <v>0</v>
      </c>
      <c r="R35" s="150">
        <f t="shared" si="9"/>
        <v>0</v>
      </c>
      <c r="S35" s="150">
        <f t="shared" si="9"/>
        <v>0</v>
      </c>
    </row>
    <row r="36" spans="2:19" x14ac:dyDescent="0.25">
      <c r="E36" s="241" t="s">
        <v>200</v>
      </c>
      <c r="F36" s="244" t="s">
        <v>196</v>
      </c>
      <c r="G36" s="245"/>
      <c r="H36" s="151">
        <f>H32</f>
        <v>0.28903602578885507</v>
      </c>
      <c r="I36" s="151">
        <f>H36+I32</f>
        <v>0.54453477521637095</v>
      </c>
      <c r="J36" s="145">
        <f t="shared" ref="J36:S39" si="10">I36+J32</f>
        <v>0.78573990825247453</v>
      </c>
      <c r="K36" s="145">
        <f t="shared" si="10"/>
        <v>1</v>
      </c>
      <c r="L36" s="145">
        <f t="shared" si="10"/>
        <v>1</v>
      </c>
      <c r="M36" s="145">
        <f t="shared" si="10"/>
        <v>1</v>
      </c>
      <c r="N36" s="145">
        <f t="shared" si="10"/>
        <v>1</v>
      </c>
      <c r="O36" s="145">
        <f t="shared" si="10"/>
        <v>1</v>
      </c>
      <c r="P36" s="145">
        <f t="shared" si="10"/>
        <v>1</v>
      </c>
      <c r="Q36" s="145">
        <f t="shared" si="10"/>
        <v>1</v>
      </c>
      <c r="R36" s="145">
        <f t="shared" si="10"/>
        <v>1</v>
      </c>
      <c r="S36" s="146">
        <f t="shared" si="10"/>
        <v>1</v>
      </c>
    </row>
    <row r="37" spans="2:19" x14ac:dyDescent="0.25">
      <c r="E37" s="242"/>
      <c r="F37" s="246" t="s">
        <v>197</v>
      </c>
      <c r="G37" s="247"/>
      <c r="H37" s="152">
        <f>H33</f>
        <v>496281.29184000002</v>
      </c>
      <c r="I37" s="73">
        <f t="shared" ref="I37:I39" si="11">H37+I33</f>
        <v>934978.33343999996</v>
      </c>
      <c r="J37" s="73">
        <f t="shared" si="10"/>
        <v>1349132.91744</v>
      </c>
      <c r="K37" s="73">
        <f t="shared" si="10"/>
        <v>1717022.2656</v>
      </c>
      <c r="L37" s="73">
        <f t="shared" si="10"/>
        <v>1717022.2656</v>
      </c>
      <c r="M37" s="73">
        <f t="shared" si="10"/>
        <v>1717022.2656</v>
      </c>
      <c r="N37" s="73">
        <f t="shared" si="10"/>
        <v>1717022.2656</v>
      </c>
      <c r="O37" s="73">
        <f t="shared" si="10"/>
        <v>1717022.2656</v>
      </c>
      <c r="P37" s="73">
        <f t="shared" si="10"/>
        <v>1717022.2656</v>
      </c>
      <c r="Q37" s="73">
        <f t="shared" si="10"/>
        <v>1717022.2656</v>
      </c>
      <c r="R37" s="73">
        <f t="shared" si="10"/>
        <v>1717022.2656</v>
      </c>
      <c r="S37" s="147">
        <f t="shared" si="10"/>
        <v>1717022.2656</v>
      </c>
    </row>
    <row r="38" spans="2:19" x14ac:dyDescent="0.25">
      <c r="E38" s="242"/>
      <c r="F38" s="248" t="s">
        <v>198</v>
      </c>
      <c r="G38" s="249"/>
      <c r="H38" s="153">
        <f>H34</f>
        <v>20678.387160000002</v>
      </c>
      <c r="I38" s="148">
        <f t="shared" si="11"/>
        <v>38957.430560000008</v>
      </c>
      <c r="J38" s="148">
        <f t="shared" si="10"/>
        <v>56213.871560000014</v>
      </c>
      <c r="K38" s="148">
        <f t="shared" si="10"/>
        <v>71542.594400000016</v>
      </c>
      <c r="L38" s="148">
        <f t="shared" si="10"/>
        <v>71542.594400000016</v>
      </c>
      <c r="M38" s="148">
        <f t="shared" si="10"/>
        <v>71542.594400000016</v>
      </c>
      <c r="N38" s="148">
        <f t="shared" si="10"/>
        <v>71542.594400000016</v>
      </c>
      <c r="O38" s="148">
        <f t="shared" si="10"/>
        <v>71542.594400000016</v>
      </c>
      <c r="P38" s="148">
        <f t="shared" si="10"/>
        <v>71542.594400000016</v>
      </c>
      <c r="Q38" s="148">
        <f t="shared" si="10"/>
        <v>71542.594400000016</v>
      </c>
      <c r="R38" s="148">
        <f t="shared" si="10"/>
        <v>71542.594400000016</v>
      </c>
      <c r="S38" s="149">
        <f t="shared" si="10"/>
        <v>71542.594400000016</v>
      </c>
    </row>
    <row r="39" spans="2:19" x14ac:dyDescent="0.25">
      <c r="E39" s="243"/>
      <c r="F39" s="250" t="s">
        <v>199</v>
      </c>
      <c r="G39" s="251"/>
      <c r="H39" s="154">
        <f>H35</f>
        <v>516959.679</v>
      </c>
      <c r="I39" s="150">
        <f t="shared" si="11"/>
        <v>973935.76399999997</v>
      </c>
      <c r="J39" s="150">
        <f t="shared" si="10"/>
        <v>1405346.7889999999</v>
      </c>
      <c r="K39" s="150">
        <f t="shared" si="10"/>
        <v>1788564.8599999999</v>
      </c>
      <c r="L39" s="150">
        <f t="shared" si="10"/>
        <v>1788564.8599999999</v>
      </c>
      <c r="M39" s="150">
        <f t="shared" si="10"/>
        <v>1788564.8599999999</v>
      </c>
      <c r="N39" s="150">
        <f t="shared" si="10"/>
        <v>1788564.8599999999</v>
      </c>
      <c r="O39" s="150">
        <f t="shared" si="10"/>
        <v>1788564.8599999999</v>
      </c>
      <c r="P39" s="150">
        <f t="shared" si="10"/>
        <v>1788564.8599999999</v>
      </c>
      <c r="Q39" s="150">
        <f t="shared" si="10"/>
        <v>1788564.8599999999</v>
      </c>
      <c r="R39" s="150">
        <f t="shared" si="10"/>
        <v>1788564.8599999999</v>
      </c>
      <c r="S39" s="155">
        <f t="shared" si="10"/>
        <v>1788564.8599999999</v>
      </c>
    </row>
    <row r="43" spans="2:19" x14ac:dyDescent="0.25">
      <c r="B43" s="189" t="str">
        <f>DADOS!C20</f>
        <v>SÃO DOMINGOS DO ARAGUAIA/PA</v>
      </c>
      <c r="C43" s="189"/>
      <c r="D43" s="189"/>
      <c r="E43" s="189"/>
      <c r="F43" s="189"/>
      <c r="I43" s="229"/>
      <c r="J43" s="229"/>
      <c r="K43" s="229"/>
      <c r="L43" s="229"/>
    </row>
    <row r="44" spans="2:19" x14ac:dyDescent="0.25">
      <c r="B44" s="2" t="s">
        <v>40</v>
      </c>
      <c r="I44" s="3" t="s">
        <v>41</v>
      </c>
    </row>
    <row r="45" spans="2:19" x14ac:dyDescent="0.25">
      <c r="I45" s="2" t="s">
        <v>33</v>
      </c>
      <c r="J45" s="54" t="str">
        <f>DADOS!C17</f>
        <v>CLAUDIO EDUARDO BARBOSA CUNHA</v>
      </c>
    </row>
    <row r="46" spans="2:19" x14ac:dyDescent="0.25">
      <c r="B46" s="225">
        <f>DADOS!C7</f>
        <v>45555</v>
      </c>
      <c r="C46" s="225"/>
      <c r="D46" s="225"/>
      <c r="E46" s="225"/>
      <c r="F46" s="225"/>
      <c r="I46" s="2" t="s">
        <v>34</v>
      </c>
      <c r="J46" s="54">
        <f>DADOS!C18</f>
        <v>2618350774</v>
      </c>
    </row>
    <row r="47" spans="2:19" x14ac:dyDescent="0.25">
      <c r="B47" s="2" t="s">
        <v>42</v>
      </c>
      <c r="I47" s="2" t="s">
        <v>35</v>
      </c>
      <c r="J47" s="54" t="str">
        <f>DADOS!C19</f>
        <v>PA20241198691</v>
      </c>
    </row>
  </sheetData>
  <mergeCells count="61">
    <mergeCell ref="B27:B28"/>
    <mergeCell ref="C27:E28"/>
    <mergeCell ref="F27:F28"/>
    <mergeCell ref="B23:B24"/>
    <mergeCell ref="C23:E24"/>
    <mergeCell ref="F23:F24"/>
    <mergeCell ref="B25:B26"/>
    <mergeCell ref="C25:E26"/>
    <mergeCell ref="F25:F26"/>
    <mergeCell ref="B5:C5"/>
    <mergeCell ref="D5:E5"/>
    <mergeCell ref="F5:M5"/>
    <mergeCell ref="N5:S5"/>
    <mergeCell ref="B15:B16"/>
    <mergeCell ref="C15:E16"/>
    <mergeCell ref="F15:F16"/>
    <mergeCell ref="B7:B8"/>
    <mergeCell ref="C7:E8"/>
    <mergeCell ref="F7:F8"/>
    <mergeCell ref="G7:G8"/>
    <mergeCell ref="B9:B10"/>
    <mergeCell ref="C9:E10"/>
    <mergeCell ref="F9:F10"/>
    <mergeCell ref="B11:B12"/>
    <mergeCell ref="C11:E12"/>
    <mergeCell ref="B1:S1"/>
    <mergeCell ref="B2:E2"/>
    <mergeCell ref="B4:C4"/>
    <mergeCell ref="D4:E4"/>
    <mergeCell ref="F4:M4"/>
    <mergeCell ref="F11:F12"/>
    <mergeCell ref="B13:B14"/>
    <mergeCell ref="C13:E14"/>
    <mergeCell ref="F13:F14"/>
    <mergeCell ref="B29:B30"/>
    <mergeCell ref="C29:E30"/>
    <mergeCell ref="F29:F30"/>
    <mergeCell ref="B17:B18"/>
    <mergeCell ref="C17:E18"/>
    <mergeCell ref="F17:F18"/>
    <mergeCell ref="B19:B20"/>
    <mergeCell ref="C19:E20"/>
    <mergeCell ref="F19:F20"/>
    <mergeCell ref="B21:B22"/>
    <mergeCell ref="C21:E22"/>
    <mergeCell ref="F21:F22"/>
    <mergeCell ref="B31:S31"/>
    <mergeCell ref="C32:D32"/>
    <mergeCell ref="E32:E35"/>
    <mergeCell ref="F32:G32"/>
    <mergeCell ref="F33:G33"/>
    <mergeCell ref="F34:G34"/>
    <mergeCell ref="F35:G35"/>
    <mergeCell ref="I43:L43"/>
    <mergeCell ref="B46:F46"/>
    <mergeCell ref="E36:E39"/>
    <mergeCell ref="F36:G36"/>
    <mergeCell ref="F37:G37"/>
    <mergeCell ref="F38:G38"/>
    <mergeCell ref="F39:G39"/>
    <mergeCell ref="B43:F43"/>
  </mergeCells>
  <conditionalFormatting sqref="H11:S11">
    <cfRule type="notContainsBlanks" dxfId="25" priority="24">
      <formula>LEN(TRIM(H11))&gt;0</formula>
    </cfRule>
  </conditionalFormatting>
  <conditionalFormatting sqref="H9:S9">
    <cfRule type="notContainsBlanks" dxfId="24" priority="23">
      <formula>LEN(TRIM(H9))&gt;0</formula>
    </cfRule>
  </conditionalFormatting>
  <conditionalFormatting sqref="H13:S13">
    <cfRule type="notContainsBlanks" dxfId="23" priority="22">
      <formula>LEN(TRIM(H13))&gt;0</formula>
    </cfRule>
  </conditionalFormatting>
  <conditionalFormatting sqref="A9">
    <cfRule type="cellIs" dxfId="22" priority="19" operator="equal">
      <formula>1</formula>
    </cfRule>
  </conditionalFormatting>
  <conditionalFormatting sqref="A10">
    <cfRule type="cellIs" dxfId="21" priority="18" operator="between">
      <formula>0.01</formula>
      <formula>-0.01</formula>
    </cfRule>
  </conditionalFormatting>
  <conditionalFormatting sqref="A11 A13 A29">
    <cfRule type="cellIs" dxfId="20" priority="17" operator="equal">
      <formula>1</formula>
    </cfRule>
  </conditionalFormatting>
  <conditionalFormatting sqref="A12 A14 A30 A16 A20 A22 A24 A26 A28 A18">
    <cfRule type="cellIs" dxfId="19" priority="16" operator="between">
      <formula>0.01</formula>
      <formula>-0.01</formula>
    </cfRule>
  </conditionalFormatting>
  <conditionalFormatting sqref="H15:S15">
    <cfRule type="notContainsBlanks" dxfId="18" priority="15">
      <formula>LEN(TRIM(H15))&gt;0</formula>
    </cfRule>
  </conditionalFormatting>
  <conditionalFormatting sqref="H17:S17">
    <cfRule type="notContainsBlanks" dxfId="17" priority="14">
      <formula>LEN(TRIM(H17))&gt;0</formula>
    </cfRule>
  </conditionalFormatting>
  <conditionalFormatting sqref="H19:S19">
    <cfRule type="notContainsBlanks" dxfId="16" priority="13">
      <formula>LEN(TRIM(H19))&gt;0</formula>
    </cfRule>
  </conditionalFormatting>
  <conditionalFormatting sqref="H21:S21">
    <cfRule type="notContainsBlanks" dxfId="15" priority="12">
      <formula>LEN(TRIM(H21))&gt;0</formula>
    </cfRule>
  </conditionalFormatting>
  <conditionalFormatting sqref="H29:S29">
    <cfRule type="notContainsBlanks" dxfId="14" priority="11">
      <formula>LEN(TRIM(H29))&gt;0</formula>
    </cfRule>
  </conditionalFormatting>
  <conditionalFormatting sqref="H23:S23">
    <cfRule type="notContainsBlanks" dxfId="13" priority="10">
      <formula>LEN(TRIM(H23))&gt;0</formula>
    </cfRule>
  </conditionalFormatting>
  <conditionalFormatting sqref="H25:S25">
    <cfRule type="notContainsBlanks" dxfId="12" priority="9">
      <formula>LEN(TRIM(H25))&gt;0</formula>
    </cfRule>
  </conditionalFormatting>
  <conditionalFormatting sqref="H27:S27">
    <cfRule type="notContainsBlanks" dxfId="11" priority="8">
      <formula>LEN(TRIM(H27))&gt;0</formula>
    </cfRule>
  </conditionalFormatting>
  <conditionalFormatting sqref="A15">
    <cfRule type="cellIs" dxfId="10" priority="7" operator="equal">
      <formula>1</formula>
    </cfRule>
  </conditionalFormatting>
  <conditionalFormatting sqref="A17">
    <cfRule type="cellIs" dxfId="9" priority="6" operator="equal">
      <formula>1</formula>
    </cfRule>
  </conditionalFormatting>
  <conditionalFormatting sqref="A19">
    <cfRule type="cellIs" dxfId="8" priority="5" operator="equal">
      <formula>1</formula>
    </cfRule>
  </conditionalFormatting>
  <conditionalFormatting sqref="A21">
    <cfRule type="cellIs" dxfId="7" priority="4" operator="equal">
      <formula>1</formula>
    </cfRule>
  </conditionalFormatting>
  <conditionalFormatting sqref="A23">
    <cfRule type="cellIs" dxfId="6" priority="3" operator="equal">
      <formula>1</formula>
    </cfRule>
  </conditionalFormatting>
  <conditionalFormatting sqref="A25">
    <cfRule type="cellIs" dxfId="5" priority="2" operator="equal">
      <formula>1</formula>
    </cfRule>
  </conditionalFormatting>
  <conditionalFormatting sqref="A27">
    <cfRule type="cellIs" dxfId="4" priority="1" operator="equal">
      <formula>1</formula>
    </cfRule>
  </conditionalFormatting>
  <pageMargins left="0.70866141732283472" right="0.70866141732283472" top="0.74803149606299213" bottom="0.74803149606299213" header="0.31496062992125984" footer="0.31496062992125984"/>
  <pageSetup paperSize="9" scale="59" orientation="landscape" r:id="rId1"/>
  <headerFooter>
    <oddHeader>&amp;C&amp;G</oddHeader>
    <oddFooter>&amp;R&amp;P/&amp;N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D24E-E8D9-4D06-8FC8-1B9A48D014CA}">
  <sheetPr>
    <pageSetUpPr fitToPage="1"/>
  </sheetPr>
  <dimension ref="B1:J201"/>
  <sheetViews>
    <sheetView showGridLines="0" view="pageBreakPreview" topLeftCell="A4" zoomScaleNormal="100" zoomScaleSheetLayoutView="100" workbookViewId="0">
      <selection activeCell="E139" sqref="E139"/>
    </sheetView>
  </sheetViews>
  <sheetFormatPr defaultRowHeight="13.2" x14ac:dyDescent="0.25"/>
  <cols>
    <col min="1" max="1" width="8.88671875" style="3"/>
    <col min="2" max="2" width="14.109375" style="3" customWidth="1"/>
    <col min="3" max="4" width="17.44140625" style="3" customWidth="1"/>
    <col min="5" max="5" width="73" style="3" customWidth="1"/>
    <col min="6" max="6" width="11.88671875" style="3" customWidth="1"/>
    <col min="7" max="9" width="16.33203125" style="3" customWidth="1"/>
    <col min="10" max="10" width="17.44140625" style="3" customWidth="1"/>
    <col min="11" max="16384" width="8.88671875" style="3"/>
  </cols>
  <sheetData>
    <row r="1" spans="2:10" hidden="1" x14ac:dyDescent="0.25"/>
    <row r="2" spans="2:10" hidden="1" x14ac:dyDescent="0.25"/>
    <row r="3" spans="2:10" hidden="1" x14ac:dyDescent="0.25"/>
    <row r="5" spans="2:10" x14ac:dyDescent="0.25">
      <c r="B5" s="169" t="s">
        <v>93</v>
      </c>
      <c r="C5" s="170"/>
      <c r="D5" s="170"/>
      <c r="E5" s="170"/>
      <c r="F5" s="170"/>
      <c r="G5" s="170"/>
      <c r="H5" s="170"/>
      <c r="I5" s="170"/>
      <c r="J5" s="170"/>
    </row>
    <row r="6" spans="2:10" x14ac:dyDescent="0.25">
      <c r="B6" s="199" t="s">
        <v>47</v>
      </c>
      <c r="C6" s="200"/>
      <c r="D6" s="200"/>
      <c r="E6" s="2"/>
    </row>
    <row r="8" spans="2:10" x14ac:dyDescent="0.25">
      <c r="B8" s="12" t="s">
        <v>2</v>
      </c>
      <c r="C8" s="9" t="s">
        <v>3</v>
      </c>
      <c r="D8" s="13" t="s">
        <v>9</v>
      </c>
      <c r="E8" s="81" t="s">
        <v>4</v>
      </c>
      <c r="H8" s="29">
        <f>DADOS!B14</f>
        <v>0</v>
      </c>
      <c r="I8" s="29"/>
    </row>
    <row r="9" spans="2:10" x14ac:dyDescent="0.25">
      <c r="B9" s="20" t="str">
        <f>DADOS!$C$5</f>
        <v>UBS-SB</v>
      </c>
      <c r="C9" s="21" t="str">
        <f>DADOS!$C$6</f>
        <v>A</v>
      </c>
      <c r="D9" s="22">
        <f>DADOS!$C$7</f>
        <v>45555</v>
      </c>
      <c r="E9" s="217" t="str">
        <f>DADOS!$C$3</f>
        <v>CONSTRUÇÃO DE UBS - TIPO I PELO PROGRAMA NOVO PAC DO MINISTÉRIO DA SAÚDE</v>
      </c>
      <c r="F9" s="187"/>
      <c r="G9" s="187"/>
      <c r="H9" s="187"/>
      <c r="I9" s="187"/>
      <c r="J9" s="218"/>
    </row>
    <row r="10" spans="2:10" x14ac:dyDescent="0.25">
      <c r="E10" s="82"/>
    </row>
    <row r="11" spans="2:10" ht="26.4" x14ac:dyDescent="0.25">
      <c r="B11" s="30" t="s">
        <v>22</v>
      </c>
      <c r="C11" s="30" t="s">
        <v>23</v>
      </c>
      <c r="D11" s="30" t="s">
        <v>24</v>
      </c>
      <c r="E11" s="86" t="s">
        <v>25</v>
      </c>
      <c r="F11" s="30" t="s">
        <v>26</v>
      </c>
      <c r="G11" s="30" t="s">
        <v>27</v>
      </c>
      <c r="H11" s="30" t="s">
        <v>31</v>
      </c>
      <c r="I11" s="30" t="s">
        <v>91</v>
      </c>
      <c r="J11" s="30" t="s">
        <v>92</v>
      </c>
    </row>
    <row r="12" spans="2:10" x14ac:dyDescent="0.25">
      <c r="B12" s="269" t="str">
        <f>$E$9</f>
        <v>CONSTRUÇÃO DE UBS - TIPO I PELO PROGRAMA NOVO PAC DO MINISTÉRIO DA SAÚDE</v>
      </c>
      <c r="C12" s="270"/>
      <c r="D12" s="270"/>
      <c r="E12" s="270"/>
      <c r="F12" s="270"/>
      <c r="G12" s="271"/>
      <c r="H12" s="83">
        <f>SUM(H13:H193)</f>
        <v>1788564.86</v>
      </c>
      <c r="I12" s="84"/>
      <c r="J12" s="85"/>
    </row>
    <row r="13" spans="2:10" ht="39.6" x14ac:dyDescent="0.25">
      <c r="B13" s="77" t="s">
        <v>175</v>
      </c>
      <c r="C13" s="74" t="s">
        <v>98</v>
      </c>
      <c r="D13" s="23" t="s">
        <v>927</v>
      </c>
      <c r="E13" s="75" t="s">
        <v>928</v>
      </c>
      <c r="F13" s="23" t="s">
        <v>108</v>
      </c>
      <c r="G13" s="76">
        <v>653.79999999999995</v>
      </c>
      <c r="H13" s="73">
        <v>96991.23</v>
      </c>
      <c r="I13" s="124">
        <v>5.3510499201601662E-2</v>
      </c>
      <c r="J13" s="125">
        <f>I13</f>
        <v>5.3510499201601662E-2</v>
      </c>
    </row>
    <row r="14" spans="2:10" x14ac:dyDescent="0.25">
      <c r="B14" s="77" t="s">
        <v>186</v>
      </c>
      <c r="C14" s="74" t="s">
        <v>98</v>
      </c>
      <c r="D14" s="23" t="s">
        <v>396</v>
      </c>
      <c r="E14" s="75" t="s">
        <v>397</v>
      </c>
      <c r="F14" s="23" t="s">
        <v>398</v>
      </c>
      <c r="G14" s="76">
        <v>4</v>
      </c>
      <c r="H14" s="73">
        <v>94383.16</v>
      </c>
      <c r="I14" s="124">
        <v>5.0018701684515686E-2</v>
      </c>
      <c r="J14" s="125">
        <f>I14+J13</f>
        <v>0.10352920088611735</v>
      </c>
    </row>
    <row r="15" spans="2:10" x14ac:dyDescent="0.25">
      <c r="B15" s="77" t="s">
        <v>613</v>
      </c>
      <c r="C15" s="74" t="s">
        <v>99</v>
      </c>
      <c r="D15" s="23" t="s">
        <v>614</v>
      </c>
      <c r="E15" s="75" t="s">
        <v>615</v>
      </c>
      <c r="F15" s="23" t="s">
        <v>572</v>
      </c>
      <c r="G15" s="76">
        <v>104</v>
      </c>
      <c r="H15" s="73">
        <v>88224.24</v>
      </c>
      <c r="I15" s="124">
        <v>4.8751064639306889E-2</v>
      </c>
      <c r="J15" s="125">
        <f t="shared" ref="J15:J78" si="0">I15+J14</f>
        <v>0.15228026552542423</v>
      </c>
    </row>
    <row r="16" spans="2:10" x14ac:dyDescent="0.25">
      <c r="B16" s="77" t="s">
        <v>775</v>
      </c>
      <c r="C16" s="74" t="s">
        <v>99</v>
      </c>
      <c r="D16" s="23" t="s">
        <v>776</v>
      </c>
      <c r="E16" s="75" t="s">
        <v>777</v>
      </c>
      <c r="F16" s="23" t="s">
        <v>107</v>
      </c>
      <c r="G16" s="76">
        <v>73.73</v>
      </c>
      <c r="H16" s="73">
        <v>85988.35</v>
      </c>
      <c r="I16" s="124">
        <v>4.2436691298417699E-2</v>
      </c>
      <c r="J16" s="125">
        <f t="shared" si="0"/>
        <v>0.19471695682384194</v>
      </c>
    </row>
    <row r="17" spans="2:10" x14ac:dyDescent="0.25">
      <c r="B17" s="77" t="s">
        <v>437</v>
      </c>
      <c r="C17" s="74" t="s">
        <v>66</v>
      </c>
      <c r="D17" s="23" t="s">
        <v>115</v>
      </c>
      <c r="E17" s="75" t="s">
        <v>238</v>
      </c>
      <c r="F17" s="23" t="s">
        <v>105</v>
      </c>
      <c r="G17" s="76">
        <v>17.59</v>
      </c>
      <c r="H17" s="73">
        <v>74850.899999999994</v>
      </c>
      <c r="I17" s="124">
        <v>4.0962928370215305E-2</v>
      </c>
      <c r="J17" s="125">
        <f t="shared" si="0"/>
        <v>0.23567988519405725</v>
      </c>
    </row>
    <row r="18" spans="2:10" ht="26.4" x14ac:dyDescent="0.25">
      <c r="B18" s="77" t="s">
        <v>410</v>
      </c>
      <c r="C18" s="74" t="s">
        <v>137</v>
      </c>
      <c r="D18" s="23" t="s">
        <v>111</v>
      </c>
      <c r="E18" s="75" t="s">
        <v>411</v>
      </c>
      <c r="F18" s="23" t="s">
        <v>104</v>
      </c>
      <c r="G18" s="76">
        <v>1</v>
      </c>
      <c r="H18" s="73">
        <v>70983</v>
      </c>
      <c r="I18" s="124">
        <v>4.0243786760554436E-2</v>
      </c>
      <c r="J18" s="125">
        <f t="shared" si="0"/>
        <v>0.2759236719546117</v>
      </c>
    </row>
    <row r="19" spans="2:10" x14ac:dyDescent="0.25">
      <c r="B19" s="77" t="s">
        <v>122</v>
      </c>
      <c r="C19" s="74" t="s">
        <v>66</v>
      </c>
      <c r="D19" s="23" t="s">
        <v>110</v>
      </c>
      <c r="E19" s="75" t="s">
        <v>206</v>
      </c>
      <c r="F19" s="23" t="s">
        <v>104</v>
      </c>
      <c r="G19" s="76">
        <v>2</v>
      </c>
      <c r="H19" s="73">
        <v>66903.16</v>
      </c>
      <c r="I19" s="124">
        <v>3.7930722914602866E-2</v>
      </c>
      <c r="J19" s="125">
        <f t="shared" si="0"/>
        <v>0.31385439486921457</v>
      </c>
    </row>
    <row r="20" spans="2:10" ht="39.6" x14ac:dyDescent="0.25">
      <c r="B20" s="77" t="s">
        <v>164</v>
      </c>
      <c r="C20" s="74" t="s">
        <v>99</v>
      </c>
      <c r="D20" s="23" t="s">
        <v>447</v>
      </c>
      <c r="E20" s="75" t="s">
        <v>448</v>
      </c>
      <c r="F20" s="23" t="s">
        <v>108</v>
      </c>
      <c r="G20" s="76">
        <v>247.37</v>
      </c>
      <c r="H20" s="73">
        <v>64692.2</v>
      </c>
      <c r="I20" s="124">
        <v>3.6677219924082377E-2</v>
      </c>
      <c r="J20" s="125">
        <f t="shared" si="0"/>
        <v>0.35053161479329698</v>
      </c>
    </row>
    <row r="21" spans="2:10" ht="26.4" x14ac:dyDescent="0.25">
      <c r="B21" s="77" t="s">
        <v>152</v>
      </c>
      <c r="C21" s="74" t="s">
        <v>66</v>
      </c>
      <c r="D21" s="23" t="s">
        <v>111</v>
      </c>
      <c r="E21" s="75" t="s">
        <v>213</v>
      </c>
      <c r="F21" s="23" t="s">
        <v>105</v>
      </c>
      <c r="G21" s="76">
        <v>51</v>
      </c>
      <c r="H21" s="73">
        <v>60975.09</v>
      </c>
      <c r="I21" s="124">
        <v>3.4569805723421311E-2</v>
      </c>
      <c r="J21" s="125">
        <f t="shared" si="0"/>
        <v>0.38510142051671831</v>
      </c>
    </row>
    <row r="22" spans="2:10" ht="39.6" x14ac:dyDescent="0.25">
      <c r="B22" s="77" t="s">
        <v>813</v>
      </c>
      <c r="C22" s="74" t="s">
        <v>66</v>
      </c>
      <c r="D22" s="23" t="s">
        <v>379</v>
      </c>
      <c r="E22" s="75" t="s">
        <v>380</v>
      </c>
      <c r="F22" s="23" t="s">
        <v>104</v>
      </c>
      <c r="G22" s="76">
        <v>5</v>
      </c>
      <c r="H22" s="73">
        <v>49514.3</v>
      </c>
      <c r="I22" s="124">
        <v>2.8072114883818951E-2</v>
      </c>
      <c r="J22" s="125">
        <f t="shared" si="0"/>
        <v>0.41317353540053725</v>
      </c>
    </row>
    <row r="23" spans="2:10" x14ac:dyDescent="0.25">
      <c r="B23" s="77" t="s">
        <v>686</v>
      </c>
      <c r="C23" s="74" t="s">
        <v>99</v>
      </c>
      <c r="D23" s="23" t="s">
        <v>687</v>
      </c>
      <c r="E23" s="75" t="s">
        <v>688</v>
      </c>
      <c r="F23" s="23" t="s">
        <v>104</v>
      </c>
      <c r="G23" s="76">
        <v>11</v>
      </c>
      <c r="H23" s="73">
        <v>49063.74</v>
      </c>
      <c r="I23" s="124">
        <v>2.7816670051072578E-2</v>
      </c>
      <c r="J23" s="125">
        <f t="shared" si="0"/>
        <v>0.44099020545160983</v>
      </c>
    </row>
    <row r="24" spans="2:10" ht="26.4" x14ac:dyDescent="0.25">
      <c r="B24" s="77" t="s">
        <v>433</v>
      </c>
      <c r="C24" s="74" t="s">
        <v>66</v>
      </c>
      <c r="D24" s="23" t="s">
        <v>112</v>
      </c>
      <c r="E24" s="75" t="s">
        <v>222</v>
      </c>
      <c r="F24" s="23" t="s">
        <v>105</v>
      </c>
      <c r="G24" s="76">
        <v>9.77</v>
      </c>
      <c r="H24" s="73">
        <v>43837.4</v>
      </c>
      <c r="I24" s="124">
        <v>2.4853598435359579E-2</v>
      </c>
      <c r="J24" s="125">
        <f t="shared" si="0"/>
        <v>0.46584380388696939</v>
      </c>
    </row>
    <row r="25" spans="2:10" x14ac:dyDescent="0.25">
      <c r="B25" s="77" t="s">
        <v>507</v>
      </c>
      <c r="C25" s="74" t="s">
        <v>99</v>
      </c>
      <c r="D25" s="23" t="s">
        <v>508</v>
      </c>
      <c r="E25" s="75" t="s">
        <v>509</v>
      </c>
      <c r="F25" s="23" t="s">
        <v>108</v>
      </c>
      <c r="G25" s="76">
        <v>239.6</v>
      </c>
      <c r="H25" s="73">
        <v>42198.35</v>
      </c>
      <c r="I25" s="124">
        <v>2.3924339617193442E-2</v>
      </c>
      <c r="J25" s="125">
        <f t="shared" si="0"/>
        <v>0.48976814350416281</v>
      </c>
    </row>
    <row r="26" spans="2:10" x14ac:dyDescent="0.25">
      <c r="B26" s="77" t="s">
        <v>436</v>
      </c>
      <c r="C26" s="74" t="s">
        <v>66</v>
      </c>
      <c r="D26" s="23" t="s">
        <v>114</v>
      </c>
      <c r="E26" s="75" t="s">
        <v>229</v>
      </c>
      <c r="F26" s="23" t="s">
        <v>105</v>
      </c>
      <c r="G26" s="76">
        <v>9.8699999999999992</v>
      </c>
      <c r="H26" s="73">
        <v>39532.01</v>
      </c>
      <c r="I26" s="124">
        <v>2.2412659096630257E-2</v>
      </c>
      <c r="J26" s="125">
        <f t="shared" si="0"/>
        <v>0.51218080260079302</v>
      </c>
    </row>
    <row r="27" spans="2:10" ht="39.6" x14ac:dyDescent="0.25">
      <c r="B27" s="77" t="s">
        <v>471</v>
      </c>
      <c r="C27" s="74" t="s">
        <v>98</v>
      </c>
      <c r="D27" s="23" t="s">
        <v>472</v>
      </c>
      <c r="E27" s="75" t="s">
        <v>473</v>
      </c>
      <c r="F27" s="23" t="s">
        <v>105</v>
      </c>
      <c r="G27" s="76">
        <v>28.55</v>
      </c>
      <c r="H27" s="73">
        <v>31869.22</v>
      </c>
      <c r="I27" s="124">
        <v>1.8068243014597814E-2</v>
      </c>
      <c r="J27" s="125">
        <f t="shared" si="0"/>
        <v>0.53024904561539088</v>
      </c>
    </row>
    <row r="28" spans="2:10" ht="26.4" x14ac:dyDescent="0.25">
      <c r="B28" s="77" t="s">
        <v>579</v>
      </c>
      <c r="C28" s="74" t="s">
        <v>201</v>
      </c>
      <c r="D28" s="23" t="s">
        <v>580</v>
      </c>
      <c r="E28" s="75" t="s">
        <v>581</v>
      </c>
      <c r="F28" s="23" t="s">
        <v>104</v>
      </c>
      <c r="G28" s="76">
        <v>1</v>
      </c>
      <c r="H28" s="73">
        <v>31395.5</v>
      </c>
      <c r="I28" s="124">
        <v>1.7799667628037513E-2</v>
      </c>
      <c r="J28" s="125">
        <f t="shared" si="0"/>
        <v>0.54804871324342841</v>
      </c>
    </row>
    <row r="29" spans="2:10" x14ac:dyDescent="0.25">
      <c r="B29" s="77" t="s">
        <v>134</v>
      </c>
      <c r="C29" s="74" t="s">
        <v>106</v>
      </c>
      <c r="D29" s="23" t="s">
        <v>414</v>
      </c>
      <c r="E29" s="75" t="s">
        <v>415</v>
      </c>
      <c r="F29" s="23" t="s">
        <v>416</v>
      </c>
      <c r="G29" s="76">
        <v>450</v>
      </c>
      <c r="H29" s="73">
        <v>30937.5</v>
      </c>
      <c r="I29" s="124">
        <v>1.7540004689920865E-2</v>
      </c>
      <c r="J29" s="125">
        <f t="shared" si="0"/>
        <v>0.56558871793334931</v>
      </c>
    </row>
    <row r="30" spans="2:10" x14ac:dyDescent="0.25">
      <c r="B30" s="77" t="s">
        <v>402</v>
      </c>
      <c r="C30" s="74" t="s">
        <v>98</v>
      </c>
      <c r="D30" s="23" t="s">
        <v>403</v>
      </c>
      <c r="E30" s="75" t="s">
        <v>404</v>
      </c>
      <c r="F30" s="23" t="s">
        <v>398</v>
      </c>
      <c r="G30" s="76">
        <v>4</v>
      </c>
      <c r="H30" s="73">
        <v>29228.16</v>
      </c>
      <c r="I30" s="124">
        <v>1.6570894981099229E-2</v>
      </c>
      <c r="J30" s="125">
        <f t="shared" si="0"/>
        <v>0.58215961291444851</v>
      </c>
    </row>
    <row r="31" spans="2:10" ht="26.4" x14ac:dyDescent="0.25">
      <c r="B31" s="77" t="s">
        <v>479</v>
      </c>
      <c r="C31" s="74" t="s">
        <v>98</v>
      </c>
      <c r="D31" s="23" t="s">
        <v>480</v>
      </c>
      <c r="E31" s="75" t="s">
        <v>481</v>
      </c>
      <c r="F31" s="23" t="s">
        <v>105</v>
      </c>
      <c r="G31" s="76">
        <v>24.98</v>
      </c>
      <c r="H31" s="73">
        <v>27623.88</v>
      </c>
      <c r="I31" s="124">
        <v>1.5661349002143391E-2</v>
      </c>
      <c r="J31" s="125">
        <f t="shared" si="0"/>
        <v>0.59782096191659195</v>
      </c>
    </row>
    <row r="32" spans="2:10" x14ac:dyDescent="0.25">
      <c r="B32" s="77" t="s">
        <v>127</v>
      </c>
      <c r="C32" s="74" t="s">
        <v>98</v>
      </c>
      <c r="D32" s="23" t="s">
        <v>131</v>
      </c>
      <c r="E32" s="75" t="s">
        <v>383</v>
      </c>
      <c r="F32" s="23" t="s">
        <v>108</v>
      </c>
      <c r="G32" s="76">
        <v>240</v>
      </c>
      <c r="H32" s="73">
        <v>27537.599999999999</v>
      </c>
      <c r="I32" s="124">
        <v>1.561243258663967E-2</v>
      </c>
      <c r="J32" s="125">
        <f t="shared" si="0"/>
        <v>0.61343339450323164</v>
      </c>
    </row>
    <row r="33" spans="2:10" ht="26.4" x14ac:dyDescent="0.25">
      <c r="B33" s="77" t="s">
        <v>530</v>
      </c>
      <c r="C33" s="74" t="s">
        <v>98</v>
      </c>
      <c r="D33" s="23" t="s">
        <v>531</v>
      </c>
      <c r="E33" s="75" t="s">
        <v>532</v>
      </c>
      <c r="F33" s="23" t="s">
        <v>108</v>
      </c>
      <c r="G33" s="76">
        <v>252.73</v>
      </c>
      <c r="H33" s="73">
        <v>27315.06</v>
      </c>
      <c r="I33" s="124">
        <v>1.5486263612298016E-2</v>
      </c>
      <c r="J33" s="125">
        <f t="shared" si="0"/>
        <v>0.62891965811552963</v>
      </c>
    </row>
    <row r="34" spans="2:10" x14ac:dyDescent="0.25">
      <c r="B34" s="77" t="s">
        <v>166</v>
      </c>
      <c r="C34" s="74" t="s">
        <v>99</v>
      </c>
      <c r="D34" s="23" t="s">
        <v>451</v>
      </c>
      <c r="E34" s="75" t="s">
        <v>452</v>
      </c>
      <c r="F34" s="23" t="s">
        <v>108</v>
      </c>
      <c r="G34" s="76">
        <v>32.5</v>
      </c>
      <c r="H34" s="73">
        <v>26895.7</v>
      </c>
      <c r="I34" s="124">
        <v>1.5248507608523787E-2</v>
      </c>
      <c r="J34" s="125">
        <f t="shared" si="0"/>
        <v>0.64416816572405344</v>
      </c>
    </row>
    <row r="35" spans="2:10" x14ac:dyDescent="0.25">
      <c r="B35" s="77" t="s">
        <v>616</v>
      </c>
      <c r="C35" s="74" t="s">
        <v>99</v>
      </c>
      <c r="D35" s="23" t="s">
        <v>617</v>
      </c>
      <c r="E35" s="75" t="s">
        <v>618</v>
      </c>
      <c r="F35" s="23" t="s">
        <v>572</v>
      </c>
      <c r="G35" s="76">
        <v>70</v>
      </c>
      <c r="H35" s="73">
        <v>24082.1</v>
      </c>
      <c r="I35" s="124">
        <v>1.3653338083010691E-2</v>
      </c>
      <c r="J35" s="125">
        <f t="shared" si="0"/>
        <v>0.65782150380706417</v>
      </c>
    </row>
    <row r="36" spans="2:10" ht="26.4" x14ac:dyDescent="0.25">
      <c r="B36" s="77" t="s">
        <v>660</v>
      </c>
      <c r="C36" s="74" t="s">
        <v>98</v>
      </c>
      <c r="D36" s="23" t="s">
        <v>661</v>
      </c>
      <c r="E36" s="75" t="s">
        <v>662</v>
      </c>
      <c r="F36" s="23" t="s">
        <v>107</v>
      </c>
      <c r="G36" s="76">
        <v>270</v>
      </c>
      <c r="H36" s="73">
        <v>21448.799999999999</v>
      </c>
      <c r="I36" s="124">
        <v>1.2160389578769281E-2</v>
      </c>
      <c r="J36" s="125">
        <f t="shared" si="0"/>
        <v>0.66998189338583347</v>
      </c>
    </row>
    <row r="37" spans="2:10" ht="26.4" x14ac:dyDescent="0.25">
      <c r="B37" s="77" t="s">
        <v>494</v>
      </c>
      <c r="C37" s="74" t="s">
        <v>98</v>
      </c>
      <c r="D37" s="23" t="s">
        <v>495</v>
      </c>
      <c r="E37" s="75" t="s">
        <v>496</v>
      </c>
      <c r="F37" s="23" t="s">
        <v>108</v>
      </c>
      <c r="G37" s="76">
        <v>946.2</v>
      </c>
      <c r="H37" s="73">
        <v>19103.78</v>
      </c>
      <c r="I37" s="124">
        <v>1.0830881318633257E-2</v>
      </c>
      <c r="J37" s="125">
        <f t="shared" si="0"/>
        <v>0.68081277470446677</v>
      </c>
    </row>
    <row r="38" spans="2:10" x14ac:dyDescent="0.25">
      <c r="B38" s="77" t="s">
        <v>587</v>
      </c>
      <c r="C38" s="74" t="s">
        <v>99</v>
      </c>
      <c r="D38" s="23" t="s">
        <v>588</v>
      </c>
      <c r="E38" s="75" t="s">
        <v>589</v>
      </c>
      <c r="F38" s="23" t="s">
        <v>572</v>
      </c>
      <c r="G38" s="76">
        <v>31</v>
      </c>
      <c r="H38" s="73">
        <v>17883.59</v>
      </c>
      <c r="I38" s="124">
        <v>1.0139095029418082E-2</v>
      </c>
      <c r="J38" s="125">
        <f t="shared" si="0"/>
        <v>0.69095186973388489</v>
      </c>
    </row>
    <row r="39" spans="2:10" x14ac:dyDescent="0.25">
      <c r="B39" s="77" t="s">
        <v>569</v>
      </c>
      <c r="C39" s="74" t="s">
        <v>99</v>
      </c>
      <c r="D39" s="23" t="s">
        <v>570</v>
      </c>
      <c r="E39" s="75" t="s">
        <v>571</v>
      </c>
      <c r="F39" s="23" t="s">
        <v>572</v>
      </c>
      <c r="G39" s="76">
        <v>33</v>
      </c>
      <c r="H39" s="73">
        <v>17370.21</v>
      </c>
      <c r="I39" s="124">
        <v>9.8480344198758878E-3</v>
      </c>
      <c r="J39" s="125">
        <f t="shared" si="0"/>
        <v>0.70079990415376081</v>
      </c>
    </row>
    <row r="40" spans="2:10" ht="39.6" x14ac:dyDescent="0.25">
      <c r="B40" s="77" t="s">
        <v>500</v>
      </c>
      <c r="C40" s="74" t="s">
        <v>98</v>
      </c>
      <c r="D40" s="23" t="s">
        <v>501</v>
      </c>
      <c r="E40" s="75" t="s">
        <v>502</v>
      </c>
      <c r="F40" s="23" t="s">
        <v>108</v>
      </c>
      <c r="G40" s="76">
        <v>193.94</v>
      </c>
      <c r="H40" s="73">
        <v>16998.84</v>
      </c>
      <c r="I40" s="124">
        <v>9.6374863296392541E-3</v>
      </c>
      <c r="J40" s="125">
        <f t="shared" si="0"/>
        <v>0.71043739048340004</v>
      </c>
    </row>
    <row r="41" spans="2:10" ht="39.6" x14ac:dyDescent="0.25">
      <c r="B41" s="77" t="s">
        <v>818</v>
      </c>
      <c r="C41" s="74" t="s">
        <v>99</v>
      </c>
      <c r="D41" s="23" t="s">
        <v>447</v>
      </c>
      <c r="E41" s="75" t="s">
        <v>448</v>
      </c>
      <c r="F41" s="23" t="s">
        <v>108</v>
      </c>
      <c r="G41" s="76">
        <v>60.2</v>
      </c>
      <c r="H41" s="73">
        <v>15743.5</v>
      </c>
      <c r="I41" s="124">
        <v>8.9257717603480943E-3</v>
      </c>
      <c r="J41" s="125">
        <f t="shared" si="0"/>
        <v>0.71936316224374819</v>
      </c>
    </row>
    <row r="42" spans="2:10" x14ac:dyDescent="0.25">
      <c r="B42" s="77" t="s">
        <v>666</v>
      </c>
      <c r="C42" s="74" t="s">
        <v>201</v>
      </c>
      <c r="D42" s="23" t="s">
        <v>667</v>
      </c>
      <c r="E42" s="75" t="s">
        <v>668</v>
      </c>
      <c r="F42" s="23" t="s">
        <v>104</v>
      </c>
      <c r="G42" s="76">
        <v>30</v>
      </c>
      <c r="H42" s="73">
        <v>15215.1</v>
      </c>
      <c r="I42" s="124">
        <v>8.626195567114827E-3</v>
      </c>
      <c r="J42" s="125">
        <f t="shared" si="0"/>
        <v>0.72798935781086305</v>
      </c>
    </row>
    <row r="43" spans="2:10" ht="39.6" x14ac:dyDescent="0.25">
      <c r="B43" s="77" t="s">
        <v>162</v>
      </c>
      <c r="C43" s="74" t="s">
        <v>98</v>
      </c>
      <c r="D43" s="23" t="s">
        <v>444</v>
      </c>
      <c r="E43" s="75" t="s">
        <v>445</v>
      </c>
      <c r="F43" s="23" t="s">
        <v>108</v>
      </c>
      <c r="G43" s="76">
        <v>247.37</v>
      </c>
      <c r="H43" s="73">
        <v>14970.83</v>
      </c>
      <c r="I43" s="124">
        <v>8.4877067769537941E-3</v>
      </c>
      <c r="J43" s="125">
        <f t="shared" si="0"/>
        <v>0.73647706458781681</v>
      </c>
    </row>
    <row r="44" spans="2:10" ht="26.4" x14ac:dyDescent="0.25">
      <c r="B44" s="77" t="s">
        <v>786</v>
      </c>
      <c r="C44" s="74" t="s">
        <v>98</v>
      </c>
      <c r="D44" s="23" t="s">
        <v>787</v>
      </c>
      <c r="E44" s="75" t="s">
        <v>788</v>
      </c>
      <c r="F44" s="23" t="s">
        <v>108</v>
      </c>
      <c r="G44" s="76">
        <v>116.81</v>
      </c>
      <c r="H44" s="73">
        <v>14538.17</v>
      </c>
      <c r="I44" s="124">
        <v>8.2424103428805438E-3</v>
      </c>
      <c r="J44" s="125">
        <f t="shared" si="0"/>
        <v>0.74471947493069734</v>
      </c>
    </row>
    <row r="45" spans="2:10" ht="39.6" x14ac:dyDescent="0.25">
      <c r="B45" s="77" t="s">
        <v>156</v>
      </c>
      <c r="C45" s="74" t="s">
        <v>98</v>
      </c>
      <c r="D45" s="23" t="s">
        <v>440</v>
      </c>
      <c r="E45" s="75" t="s">
        <v>441</v>
      </c>
      <c r="F45" s="23" t="s">
        <v>104</v>
      </c>
      <c r="G45" s="76">
        <v>6</v>
      </c>
      <c r="H45" s="73">
        <v>13819.74</v>
      </c>
      <c r="I45" s="124">
        <v>7.8350967083147312E-3</v>
      </c>
      <c r="J45" s="125">
        <f t="shared" si="0"/>
        <v>0.75255457163901207</v>
      </c>
    </row>
    <row r="46" spans="2:10" ht="26.4" x14ac:dyDescent="0.25">
      <c r="B46" s="77" t="s">
        <v>497</v>
      </c>
      <c r="C46" s="74" t="s">
        <v>98</v>
      </c>
      <c r="D46" s="23" t="s">
        <v>498</v>
      </c>
      <c r="E46" s="75" t="s">
        <v>499</v>
      </c>
      <c r="F46" s="23" t="s">
        <v>108</v>
      </c>
      <c r="G46" s="76">
        <v>946.2</v>
      </c>
      <c r="H46" s="73">
        <v>13237.34</v>
      </c>
      <c r="I46" s="124">
        <v>7.5049052341681476E-3</v>
      </c>
      <c r="J46" s="125">
        <f t="shared" si="0"/>
        <v>0.76005947687318021</v>
      </c>
    </row>
    <row r="47" spans="2:10" ht="26.4" x14ac:dyDescent="0.25">
      <c r="B47" s="77" t="s">
        <v>160</v>
      </c>
      <c r="C47" s="74" t="s">
        <v>66</v>
      </c>
      <c r="D47" s="23" t="s">
        <v>190</v>
      </c>
      <c r="E47" s="75" t="s">
        <v>259</v>
      </c>
      <c r="F47" s="23" t="s">
        <v>104</v>
      </c>
      <c r="G47" s="76">
        <v>1</v>
      </c>
      <c r="H47" s="73">
        <v>12902.25</v>
      </c>
      <c r="I47" s="124">
        <v>7.3149260771080884E-3</v>
      </c>
      <c r="J47" s="125">
        <f t="shared" si="0"/>
        <v>0.76737440295028825</v>
      </c>
    </row>
    <row r="48" spans="2:10" ht="52.8" x14ac:dyDescent="0.25">
      <c r="B48" s="77" t="s">
        <v>540</v>
      </c>
      <c r="C48" s="74" t="s">
        <v>98</v>
      </c>
      <c r="D48" s="23" t="s">
        <v>541</v>
      </c>
      <c r="E48" s="75" t="s">
        <v>542</v>
      </c>
      <c r="F48" s="23" t="s">
        <v>104</v>
      </c>
      <c r="G48" s="76">
        <v>9</v>
      </c>
      <c r="H48" s="73">
        <v>12713.49</v>
      </c>
      <c r="I48" s="124">
        <v>7.2079086618266515E-3</v>
      </c>
      <c r="J48" s="125">
        <f t="shared" si="0"/>
        <v>0.77458231161211488</v>
      </c>
    </row>
    <row r="49" spans="2:10" ht="39.6" x14ac:dyDescent="0.25">
      <c r="B49" s="77" t="s">
        <v>561</v>
      </c>
      <c r="C49" s="74" t="s">
        <v>98</v>
      </c>
      <c r="D49" s="23" t="s">
        <v>336</v>
      </c>
      <c r="E49" s="75" t="s">
        <v>337</v>
      </c>
      <c r="F49" s="23" t="s">
        <v>108</v>
      </c>
      <c r="G49" s="76">
        <v>20.13</v>
      </c>
      <c r="H49" s="73">
        <v>12159.93</v>
      </c>
      <c r="I49" s="124">
        <v>6.8940680154863654E-3</v>
      </c>
      <c r="J49" s="125">
        <f t="shared" si="0"/>
        <v>0.78147637962760119</v>
      </c>
    </row>
    <row r="50" spans="2:10" x14ac:dyDescent="0.25">
      <c r="B50" s="77" t="s">
        <v>693</v>
      </c>
      <c r="C50" s="74" t="s">
        <v>66</v>
      </c>
      <c r="D50" s="23" t="s">
        <v>349</v>
      </c>
      <c r="E50" s="75" t="s">
        <v>350</v>
      </c>
      <c r="F50" s="23" t="s">
        <v>108</v>
      </c>
      <c r="G50" s="76">
        <v>9.91</v>
      </c>
      <c r="H50" s="73">
        <v>11134.68</v>
      </c>
      <c r="I50" s="124">
        <v>6.3128028903682611E-3</v>
      </c>
      <c r="J50" s="125">
        <f t="shared" si="0"/>
        <v>0.78778918251796948</v>
      </c>
    </row>
    <row r="51" spans="2:10" ht="26.4" x14ac:dyDescent="0.25">
      <c r="B51" s="77" t="s">
        <v>453</v>
      </c>
      <c r="C51" s="74" t="s">
        <v>66</v>
      </c>
      <c r="D51" s="23" t="s">
        <v>264</v>
      </c>
      <c r="E51" s="75" t="s">
        <v>265</v>
      </c>
      <c r="F51" s="23" t="s">
        <v>107</v>
      </c>
      <c r="G51" s="76">
        <v>44.6</v>
      </c>
      <c r="H51" s="73">
        <v>11037.61</v>
      </c>
      <c r="I51" s="124">
        <v>6.2577690881783421E-3</v>
      </c>
      <c r="J51" s="125">
        <f t="shared" si="0"/>
        <v>0.7940469516061478</v>
      </c>
    </row>
    <row r="52" spans="2:10" x14ac:dyDescent="0.25">
      <c r="B52" s="77" t="s">
        <v>395</v>
      </c>
      <c r="C52" s="74" t="s">
        <v>99</v>
      </c>
      <c r="D52" s="23" t="s">
        <v>128</v>
      </c>
      <c r="E52" s="75" t="s">
        <v>129</v>
      </c>
      <c r="F52" s="23" t="s">
        <v>108</v>
      </c>
      <c r="G52" s="76">
        <v>18</v>
      </c>
      <c r="H52" s="73">
        <v>10641.96</v>
      </c>
      <c r="I52" s="124">
        <v>6.0334554605236445E-3</v>
      </c>
      <c r="J52" s="125">
        <f t="shared" si="0"/>
        <v>0.8000804070666715</v>
      </c>
    </row>
    <row r="53" spans="2:10" x14ac:dyDescent="0.25">
      <c r="B53" s="77" t="s">
        <v>853</v>
      </c>
      <c r="C53" s="74" t="s">
        <v>99</v>
      </c>
      <c r="D53" s="23" t="s">
        <v>854</v>
      </c>
      <c r="E53" s="75" t="s">
        <v>855</v>
      </c>
      <c r="F53" s="23" t="s">
        <v>108</v>
      </c>
      <c r="G53" s="76">
        <v>900</v>
      </c>
      <c r="H53" s="73">
        <v>9432</v>
      </c>
      <c r="I53" s="124">
        <v>5.3474690661926014E-3</v>
      </c>
      <c r="J53" s="125">
        <f t="shared" si="0"/>
        <v>0.80542787613286415</v>
      </c>
    </row>
    <row r="54" spans="2:10" x14ac:dyDescent="0.25">
      <c r="B54" s="77" t="s">
        <v>646</v>
      </c>
      <c r="C54" s="74" t="s">
        <v>99</v>
      </c>
      <c r="D54" s="23" t="s">
        <v>647</v>
      </c>
      <c r="E54" s="75" t="s">
        <v>648</v>
      </c>
      <c r="F54" s="23" t="s">
        <v>572</v>
      </c>
      <c r="G54" s="76">
        <v>12</v>
      </c>
      <c r="H54" s="73">
        <v>9225.24</v>
      </c>
      <c r="I54" s="124">
        <v>5.2302465572733915E-3</v>
      </c>
      <c r="J54" s="125">
        <f t="shared" si="0"/>
        <v>0.81065812269013759</v>
      </c>
    </row>
    <row r="55" spans="2:10" ht="26.4" x14ac:dyDescent="0.25">
      <c r="B55" s="77" t="s">
        <v>513</v>
      </c>
      <c r="C55" s="74" t="s">
        <v>98</v>
      </c>
      <c r="D55" s="23" t="s">
        <v>514</v>
      </c>
      <c r="E55" s="75" t="s">
        <v>515</v>
      </c>
      <c r="F55" s="23" t="s">
        <v>107</v>
      </c>
      <c r="G55" s="76">
        <v>38.25</v>
      </c>
      <c r="H55" s="73">
        <v>9113.83</v>
      </c>
      <c r="I55" s="124">
        <v>5.1670826971520478E-3</v>
      </c>
      <c r="J55" s="125">
        <f t="shared" si="0"/>
        <v>0.81582520538728964</v>
      </c>
    </row>
    <row r="56" spans="2:10" x14ac:dyDescent="0.25">
      <c r="B56" s="77" t="s">
        <v>516</v>
      </c>
      <c r="C56" s="74" t="s">
        <v>99</v>
      </c>
      <c r="D56" s="23" t="s">
        <v>517</v>
      </c>
      <c r="E56" s="75" t="s">
        <v>518</v>
      </c>
      <c r="F56" s="23" t="s">
        <v>107</v>
      </c>
      <c r="G56" s="76">
        <v>206.17</v>
      </c>
      <c r="H56" s="73">
        <v>8970.4599999999991</v>
      </c>
      <c r="I56" s="124">
        <v>5.085799126327192E-3</v>
      </c>
      <c r="J56" s="125">
        <f t="shared" si="0"/>
        <v>0.82091100451361687</v>
      </c>
    </row>
    <row r="57" spans="2:10" ht="39.6" x14ac:dyDescent="0.25">
      <c r="B57" s="77" t="s">
        <v>785</v>
      </c>
      <c r="C57" s="74" t="s">
        <v>98</v>
      </c>
      <c r="D57" s="23" t="s">
        <v>483</v>
      </c>
      <c r="E57" s="75" t="s">
        <v>484</v>
      </c>
      <c r="F57" s="23" t="s">
        <v>105</v>
      </c>
      <c r="G57" s="76">
        <v>6.63</v>
      </c>
      <c r="H57" s="73">
        <v>8272.25</v>
      </c>
      <c r="I57" s="124">
        <v>4.6899492136144765E-3</v>
      </c>
      <c r="J57" s="125">
        <f t="shared" si="0"/>
        <v>0.8256009537272313</v>
      </c>
    </row>
    <row r="58" spans="2:10" ht="52.8" x14ac:dyDescent="0.25">
      <c r="B58" s="77" t="s">
        <v>537</v>
      </c>
      <c r="C58" s="74" t="s">
        <v>98</v>
      </c>
      <c r="D58" s="23" t="s">
        <v>538</v>
      </c>
      <c r="E58" s="75" t="s">
        <v>539</v>
      </c>
      <c r="F58" s="23" t="s">
        <v>104</v>
      </c>
      <c r="G58" s="76">
        <v>6</v>
      </c>
      <c r="H58" s="73">
        <v>8231.0400000000009</v>
      </c>
      <c r="I58" s="124">
        <v>4.6665852186804444E-3</v>
      </c>
      <c r="J58" s="125">
        <f t="shared" si="0"/>
        <v>0.83026753894591176</v>
      </c>
    </row>
    <row r="59" spans="2:10" ht="39.6" x14ac:dyDescent="0.25">
      <c r="B59" s="77" t="s">
        <v>482</v>
      </c>
      <c r="C59" s="74" t="s">
        <v>98</v>
      </c>
      <c r="D59" s="23" t="s">
        <v>483</v>
      </c>
      <c r="E59" s="75" t="s">
        <v>484</v>
      </c>
      <c r="F59" s="23" t="s">
        <v>105</v>
      </c>
      <c r="G59" s="76">
        <v>6.37</v>
      </c>
      <c r="H59" s="73">
        <v>7947.85</v>
      </c>
      <c r="I59" s="124">
        <v>4.5060307482759614E-3</v>
      </c>
      <c r="J59" s="125">
        <f t="shared" si="0"/>
        <v>0.8347735696941877</v>
      </c>
    </row>
    <row r="60" spans="2:10" x14ac:dyDescent="0.25">
      <c r="B60" s="77" t="s">
        <v>789</v>
      </c>
      <c r="C60" s="74" t="s">
        <v>99</v>
      </c>
      <c r="D60" s="23" t="s">
        <v>486</v>
      </c>
      <c r="E60" s="75" t="s">
        <v>487</v>
      </c>
      <c r="F60" s="23" t="s">
        <v>108</v>
      </c>
      <c r="G60" s="76">
        <v>173.92</v>
      </c>
      <c r="H60" s="73">
        <v>7843.79</v>
      </c>
      <c r="I60" s="124">
        <v>4.4470339680567073E-3</v>
      </c>
      <c r="J60" s="125">
        <f t="shared" si="0"/>
        <v>0.83922060366224438</v>
      </c>
    </row>
    <row r="61" spans="2:10" x14ac:dyDescent="0.25">
      <c r="B61" s="77" t="s">
        <v>680</v>
      </c>
      <c r="C61" s="74" t="s">
        <v>99</v>
      </c>
      <c r="D61" s="23" t="s">
        <v>681</v>
      </c>
      <c r="E61" s="75" t="s">
        <v>682</v>
      </c>
      <c r="F61" s="23" t="s">
        <v>572</v>
      </c>
      <c r="G61" s="76">
        <v>11</v>
      </c>
      <c r="H61" s="73">
        <v>7584.72</v>
      </c>
      <c r="I61" s="124">
        <v>4.3001543231268391E-3</v>
      </c>
      <c r="J61" s="125">
        <f t="shared" si="0"/>
        <v>0.84352075798537118</v>
      </c>
    </row>
    <row r="62" spans="2:10" ht="26.4" x14ac:dyDescent="0.25">
      <c r="B62" s="77" t="s">
        <v>140</v>
      </c>
      <c r="C62" s="74" t="s">
        <v>98</v>
      </c>
      <c r="D62" s="23" t="s">
        <v>423</v>
      </c>
      <c r="E62" s="75" t="s">
        <v>424</v>
      </c>
      <c r="F62" s="23" t="s">
        <v>107</v>
      </c>
      <c r="G62" s="76">
        <v>90</v>
      </c>
      <c r="H62" s="73">
        <v>7000.2</v>
      </c>
      <c r="I62" s="124">
        <v>3.968760915729585E-3</v>
      </c>
      <c r="J62" s="125">
        <f t="shared" si="0"/>
        <v>0.8474895189011008</v>
      </c>
    </row>
    <row r="63" spans="2:10" ht="39.6" x14ac:dyDescent="0.25">
      <c r="B63" s="77" t="s">
        <v>136</v>
      </c>
      <c r="C63" s="74" t="s">
        <v>98</v>
      </c>
      <c r="D63" s="23" t="s">
        <v>419</v>
      </c>
      <c r="E63" s="75" t="s">
        <v>420</v>
      </c>
      <c r="F63" s="23" t="s">
        <v>105</v>
      </c>
      <c r="G63" s="76">
        <v>450</v>
      </c>
      <c r="H63" s="73">
        <v>6808.5</v>
      </c>
      <c r="I63" s="124">
        <v>3.860076668487312E-3</v>
      </c>
      <c r="J63" s="125">
        <f t="shared" si="0"/>
        <v>0.85134959556958811</v>
      </c>
    </row>
    <row r="64" spans="2:10" ht="26.4" x14ac:dyDescent="0.25">
      <c r="B64" s="77" t="s">
        <v>146</v>
      </c>
      <c r="C64" s="74" t="s">
        <v>98</v>
      </c>
      <c r="D64" s="23" t="s">
        <v>141</v>
      </c>
      <c r="E64" s="75" t="s">
        <v>426</v>
      </c>
      <c r="F64" s="23" t="s">
        <v>105</v>
      </c>
      <c r="G64" s="76">
        <v>56.1</v>
      </c>
      <c r="H64" s="73">
        <v>6356.69</v>
      </c>
      <c r="I64" s="124">
        <v>3.6039231486827655E-3</v>
      </c>
      <c r="J64" s="125">
        <f t="shared" si="0"/>
        <v>0.85495351871827086</v>
      </c>
    </row>
    <row r="65" spans="2:10" ht="26.4" x14ac:dyDescent="0.25">
      <c r="B65" s="77" t="s">
        <v>457</v>
      </c>
      <c r="C65" s="74" t="s">
        <v>98</v>
      </c>
      <c r="D65" s="23" t="s">
        <v>458</v>
      </c>
      <c r="E65" s="75" t="s">
        <v>459</v>
      </c>
      <c r="F65" s="23" t="s">
        <v>107</v>
      </c>
      <c r="G65" s="76">
        <v>92.2</v>
      </c>
      <c r="H65" s="73">
        <v>6274.21</v>
      </c>
      <c r="I65" s="124">
        <v>3.5571611418359077E-3</v>
      </c>
      <c r="J65" s="125">
        <f t="shared" si="0"/>
        <v>0.85851067986010676</v>
      </c>
    </row>
    <row r="66" spans="2:10" ht="26.4" x14ac:dyDescent="0.25">
      <c r="B66" s="77" t="s">
        <v>824</v>
      </c>
      <c r="C66" s="74" t="s">
        <v>106</v>
      </c>
      <c r="D66" s="23" t="s">
        <v>825</v>
      </c>
      <c r="E66" s="75" t="s">
        <v>826</v>
      </c>
      <c r="F66" s="23" t="s">
        <v>191</v>
      </c>
      <c r="G66" s="76">
        <v>2</v>
      </c>
      <c r="H66" s="73">
        <v>6232.34</v>
      </c>
      <c r="I66" s="124">
        <v>3.5334229601351567E-3</v>
      </c>
      <c r="J66" s="125">
        <f t="shared" si="0"/>
        <v>0.86204410282024191</v>
      </c>
    </row>
    <row r="67" spans="2:10" ht="26.4" x14ac:dyDescent="0.25">
      <c r="B67" s="77" t="s">
        <v>729</v>
      </c>
      <c r="C67" s="74" t="s">
        <v>98</v>
      </c>
      <c r="D67" s="23" t="s">
        <v>730</v>
      </c>
      <c r="E67" s="75" t="s">
        <v>731</v>
      </c>
      <c r="F67" s="23" t="s">
        <v>104</v>
      </c>
      <c r="G67" s="76">
        <v>13</v>
      </c>
      <c r="H67" s="73">
        <v>6224.14</v>
      </c>
      <c r="I67" s="124">
        <v>3.5287739730335051E-3</v>
      </c>
      <c r="J67" s="125">
        <f t="shared" si="0"/>
        <v>0.86557287679327544</v>
      </c>
    </row>
    <row r="68" spans="2:10" ht="26.4" x14ac:dyDescent="0.25">
      <c r="B68" s="77" t="s">
        <v>809</v>
      </c>
      <c r="C68" s="74" t="s">
        <v>66</v>
      </c>
      <c r="D68" s="23" t="s">
        <v>111</v>
      </c>
      <c r="E68" s="75" t="s">
        <v>213</v>
      </c>
      <c r="F68" s="23" t="s">
        <v>105</v>
      </c>
      <c r="G68" s="76">
        <v>5</v>
      </c>
      <c r="H68" s="73">
        <v>5977.95</v>
      </c>
      <c r="I68" s="124">
        <v>3.3891966395511088E-3</v>
      </c>
      <c r="J68" s="125">
        <f t="shared" si="0"/>
        <v>0.8689620734328265</v>
      </c>
    </row>
    <row r="69" spans="2:10" x14ac:dyDescent="0.25">
      <c r="B69" s="77" t="s">
        <v>130</v>
      </c>
      <c r="C69" s="74" t="s">
        <v>99</v>
      </c>
      <c r="D69" s="23" t="s">
        <v>384</v>
      </c>
      <c r="E69" s="75" t="s">
        <v>385</v>
      </c>
      <c r="F69" s="23" t="s">
        <v>108</v>
      </c>
      <c r="G69" s="76">
        <v>900</v>
      </c>
      <c r="H69" s="73">
        <v>5895</v>
      </c>
      <c r="I69" s="124">
        <v>3.3421681663703758E-3</v>
      </c>
      <c r="J69" s="125">
        <f t="shared" si="0"/>
        <v>0.87230424159919684</v>
      </c>
    </row>
    <row r="70" spans="2:10" x14ac:dyDescent="0.25">
      <c r="B70" s="77" t="s">
        <v>782</v>
      </c>
      <c r="C70" s="74" t="s">
        <v>99</v>
      </c>
      <c r="D70" s="23" t="s">
        <v>555</v>
      </c>
      <c r="E70" s="75" t="s">
        <v>556</v>
      </c>
      <c r="F70" s="23" t="s">
        <v>108</v>
      </c>
      <c r="G70" s="76">
        <v>6.6</v>
      </c>
      <c r="H70" s="73">
        <v>5548.69</v>
      </c>
      <c r="I70" s="124">
        <v>3.1458278342761051E-3</v>
      </c>
      <c r="J70" s="125">
        <f t="shared" si="0"/>
        <v>0.87545006943347292</v>
      </c>
    </row>
    <row r="71" spans="2:10" x14ac:dyDescent="0.25">
      <c r="B71" s="77" t="s">
        <v>399</v>
      </c>
      <c r="C71" s="74" t="s">
        <v>98</v>
      </c>
      <c r="D71" s="23" t="s">
        <v>400</v>
      </c>
      <c r="E71" s="75" t="s">
        <v>401</v>
      </c>
      <c r="F71" s="23" t="s">
        <v>109</v>
      </c>
      <c r="G71" s="76">
        <v>32</v>
      </c>
      <c r="H71" s="73">
        <v>5466.24</v>
      </c>
      <c r="I71" s="124">
        <v>3.0990828359186433E-3</v>
      </c>
      <c r="J71" s="125">
        <f t="shared" si="0"/>
        <v>0.87854915226939156</v>
      </c>
    </row>
    <row r="72" spans="2:10" ht="39.6" x14ac:dyDescent="0.25">
      <c r="B72" s="77" t="s">
        <v>590</v>
      </c>
      <c r="C72" s="74" t="s">
        <v>98</v>
      </c>
      <c r="D72" s="23" t="s">
        <v>591</v>
      </c>
      <c r="E72" s="75" t="s">
        <v>592</v>
      </c>
      <c r="F72" s="23" t="s">
        <v>104</v>
      </c>
      <c r="G72" s="76">
        <v>14</v>
      </c>
      <c r="H72" s="73">
        <v>5430.32</v>
      </c>
      <c r="I72" s="124">
        <v>3.0787180046148222E-3</v>
      </c>
      <c r="J72" s="125">
        <f t="shared" si="0"/>
        <v>0.88162787027400635</v>
      </c>
    </row>
    <row r="73" spans="2:10" ht="39.6" x14ac:dyDescent="0.25">
      <c r="B73" s="77" t="s">
        <v>157</v>
      </c>
      <c r="C73" s="74" t="s">
        <v>98</v>
      </c>
      <c r="D73" s="23" t="s">
        <v>442</v>
      </c>
      <c r="E73" s="75" t="s">
        <v>443</v>
      </c>
      <c r="F73" s="23" t="s">
        <v>104</v>
      </c>
      <c r="G73" s="76">
        <v>3</v>
      </c>
      <c r="H73" s="73">
        <v>5395.89</v>
      </c>
      <c r="I73" s="124">
        <v>3.0591979282843509E-3</v>
      </c>
      <c r="J73" s="125">
        <f t="shared" si="0"/>
        <v>0.88468706820229071</v>
      </c>
    </row>
    <row r="74" spans="2:10" x14ac:dyDescent="0.25">
      <c r="B74" s="77" t="s">
        <v>746</v>
      </c>
      <c r="C74" s="74" t="s">
        <v>137</v>
      </c>
      <c r="D74" s="23" t="s">
        <v>110</v>
      </c>
      <c r="E74" s="75" t="s">
        <v>747</v>
      </c>
      <c r="F74" s="23" t="s">
        <v>104</v>
      </c>
      <c r="G74" s="76">
        <v>1</v>
      </c>
      <c r="H74" s="73">
        <v>5258</v>
      </c>
      <c r="I74" s="124">
        <v>2.9810212415225506E-3</v>
      </c>
      <c r="J74" s="125">
        <f t="shared" si="0"/>
        <v>0.88766808944381326</v>
      </c>
    </row>
    <row r="75" spans="2:10" ht="26.4" x14ac:dyDescent="0.25">
      <c r="B75" s="77" t="s">
        <v>462</v>
      </c>
      <c r="C75" s="74" t="s">
        <v>98</v>
      </c>
      <c r="D75" s="23" t="s">
        <v>463</v>
      </c>
      <c r="E75" s="75" t="s">
        <v>464</v>
      </c>
      <c r="F75" s="23" t="s">
        <v>107</v>
      </c>
      <c r="G75" s="76">
        <v>74.02</v>
      </c>
      <c r="H75" s="73">
        <v>5164.38</v>
      </c>
      <c r="I75" s="124">
        <v>2.9279434156132046E-3</v>
      </c>
      <c r="J75" s="125">
        <f t="shared" si="0"/>
        <v>0.89059603285942646</v>
      </c>
    </row>
    <row r="76" spans="2:10" ht="26.4" x14ac:dyDescent="0.25">
      <c r="B76" s="77" t="s">
        <v>778</v>
      </c>
      <c r="C76" s="74" t="s">
        <v>98</v>
      </c>
      <c r="D76" s="23" t="s">
        <v>458</v>
      </c>
      <c r="E76" s="75" t="s">
        <v>459</v>
      </c>
      <c r="F76" s="23" t="s">
        <v>107</v>
      </c>
      <c r="G76" s="76">
        <v>73.73</v>
      </c>
      <c r="H76" s="73">
        <v>5017.33</v>
      </c>
      <c r="I76" s="124">
        <v>2.8445734700890718E-3</v>
      </c>
      <c r="J76" s="125">
        <f t="shared" si="0"/>
        <v>0.8934406063295155</v>
      </c>
    </row>
    <row r="77" spans="2:10" ht="52.8" x14ac:dyDescent="0.25">
      <c r="B77" s="77" t="s">
        <v>544</v>
      </c>
      <c r="C77" s="74" t="s">
        <v>66</v>
      </c>
      <c r="D77" s="23" t="s">
        <v>302</v>
      </c>
      <c r="E77" s="75" t="s">
        <v>303</v>
      </c>
      <c r="F77" s="23" t="s">
        <v>104</v>
      </c>
      <c r="G77" s="76">
        <v>3</v>
      </c>
      <c r="H77" s="73">
        <v>4970.46</v>
      </c>
      <c r="I77" s="124">
        <v>2.8180005401556062E-3</v>
      </c>
      <c r="J77" s="125">
        <f t="shared" si="0"/>
        <v>0.89625860686967107</v>
      </c>
    </row>
    <row r="78" spans="2:10" x14ac:dyDescent="0.25">
      <c r="B78" s="77" t="s">
        <v>596</v>
      </c>
      <c r="C78" s="74" t="s">
        <v>99</v>
      </c>
      <c r="D78" s="23" t="s">
        <v>597</v>
      </c>
      <c r="E78" s="75" t="s">
        <v>598</v>
      </c>
      <c r="F78" s="23" t="s">
        <v>104</v>
      </c>
      <c r="G78" s="76">
        <v>2</v>
      </c>
      <c r="H78" s="73">
        <v>4752.92</v>
      </c>
      <c r="I78" s="124">
        <v>2.6946663140466646E-3</v>
      </c>
      <c r="J78" s="125">
        <f t="shared" si="0"/>
        <v>0.89895327318371776</v>
      </c>
    </row>
    <row r="79" spans="2:10" ht="26.4" x14ac:dyDescent="0.25">
      <c r="B79" s="77" t="s">
        <v>468</v>
      </c>
      <c r="C79" s="74" t="s">
        <v>98</v>
      </c>
      <c r="D79" s="23" t="s">
        <v>469</v>
      </c>
      <c r="E79" s="75" t="s">
        <v>470</v>
      </c>
      <c r="F79" s="23" t="s">
        <v>105</v>
      </c>
      <c r="G79" s="76">
        <v>5.71</v>
      </c>
      <c r="H79" s="73">
        <v>4694.4799999999996</v>
      </c>
      <c r="I79" s="124">
        <v>2.6615337767026972E-3</v>
      </c>
      <c r="J79" s="125">
        <f t="shared" ref="J79:J142" si="1">I79+J78</f>
        <v>0.90161480696042051</v>
      </c>
    </row>
    <row r="80" spans="2:10" x14ac:dyDescent="0.25">
      <c r="B80" s="77" t="s">
        <v>714</v>
      </c>
      <c r="C80" s="74" t="s">
        <v>99</v>
      </c>
      <c r="D80" s="23" t="s">
        <v>715</v>
      </c>
      <c r="E80" s="75" t="s">
        <v>716</v>
      </c>
      <c r="F80" s="23" t="s">
        <v>104</v>
      </c>
      <c r="G80" s="76">
        <v>13</v>
      </c>
      <c r="H80" s="73">
        <v>4685.8500000000004</v>
      </c>
      <c r="I80" s="124">
        <v>2.6566410012530324E-3</v>
      </c>
      <c r="J80" s="125">
        <f t="shared" si="1"/>
        <v>0.90427144796167358</v>
      </c>
    </row>
    <row r="81" spans="2:10" x14ac:dyDescent="0.25">
      <c r="B81" s="77" t="s">
        <v>814</v>
      </c>
      <c r="C81" s="74" t="s">
        <v>106</v>
      </c>
      <c r="D81" s="23" t="s">
        <v>815</v>
      </c>
      <c r="E81" s="75" t="s">
        <v>816</v>
      </c>
      <c r="F81" s="23" t="s">
        <v>253</v>
      </c>
      <c r="G81" s="76">
        <v>354.85</v>
      </c>
      <c r="H81" s="73">
        <v>4666.28</v>
      </c>
      <c r="I81" s="124">
        <v>2.6455457966701877E-3</v>
      </c>
      <c r="J81" s="125">
        <f t="shared" si="1"/>
        <v>0.90691699375834378</v>
      </c>
    </row>
    <row r="82" spans="2:10" ht="26.4" x14ac:dyDescent="0.25">
      <c r="B82" s="77" t="s">
        <v>491</v>
      </c>
      <c r="C82" s="74" t="s">
        <v>98</v>
      </c>
      <c r="D82" s="23" t="s">
        <v>492</v>
      </c>
      <c r="E82" s="75" t="s">
        <v>493</v>
      </c>
      <c r="F82" s="23" t="s">
        <v>108</v>
      </c>
      <c r="G82" s="76">
        <v>946.2</v>
      </c>
      <c r="H82" s="73">
        <v>4636.38</v>
      </c>
      <c r="I82" s="124">
        <v>2.6285940022385554E-3</v>
      </c>
      <c r="J82" s="125">
        <f t="shared" si="1"/>
        <v>0.90954558776058236</v>
      </c>
    </row>
    <row r="83" spans="2:10" ht="52.8" x14ac:dyDescent="0.25">
      <c r="B83" s="77" t="s">
        <v>696</v>
      </c>
      <c r="C83" s="74" t="s">
        <v>98</v>
      </c>
      <c r="D83" s="23" t="s">
        <v>697</v>
      </c>
      <c r="E83" s="75" t="s">
        <v>698</v>
      </c>
      <c r="F83" s="23" t="s">
        <v>104</v>
      </c>
      <c r="G83" s="76">
        <v>13</v>
      </c>
      <c r="H83" s="73">
        <v>4287.79</v>
      </c>
      <c r="I83" s="124">
        <v>2.4309610249501666E-3</v>
      </c>
      <c r="J83" s="125">
        <f t="shared" si="1"/>
        <v>0.91197654878553258</v>
      </c>
    </row>
    <row r="84" spans="2:10" ht="39.6" x14ac:dyDescent="0.25">
      <c r="B84" s="77" t="s">
        <v>702</v>
      </c>
      <c r="C84" s="74" t="s">
        <v>98</v>
      </c>
      <c r="D84" s="23" t="s">
        <v>703</v>
      </c>
      <c r="E84" s="75" t="s">
        <v>704</v>
      </c>
      <c r="F84" s="23" t="s">
        <v>104</v>
      </c>
      <c r="G84" s="76">
        <v>4</v>
      </c>
      <c r="H84" s="73">
        <v>4251.08</v>
      </c>
      <c r="I84" s="124">
        <v>2.4101483034255772E-3</v>
      </c>
      <c r="J84" s="125">
        <f t="shared" si="1"/>
        <v>0.91438669708895814</v>
      </c>
    </row>
    <row r="85" spans="2:10" ht="26.4" x14ac:dyDescent="0.25">
      <c r="B85" s="77" t="s">
        <v>847</v>
      </c>
      <c r="C85" s="74" t="s">
        <v>98</v>
      </c>
      <c r="D85" s="23" t="s">
        <v>848</v>
      </c>
      <c r="E85" s="75" t="s">
        <v>849</v>
      </c>
      <c r="F85" s="23" t="s">
        <v>107</v>
      </c>
      <c r="G85" s="76">
        <v>15.2</v>
      </c>
      <c r="H85" s="73">
        <v>4189.42</v>
      </c>
      <c r="I85" s="124">
        <v>2.375190188219742E-3</v>
      </c>
      <c r="J85" s="125">
        <f t="shared" si="1"/>
        <v>0.91676188727717789</v>
      </c>
    </row>
    <row r="86" spans="2:10" ht="26.4" x14ac:dyDescent="0.25">
      <c r="B86" s="77" t="s">
        <v>790</v>
      </c>
      <c r="C86" s="74" t="s">
        <v>98</v>
      </c>
      <c r="D86" s="23" t="s">
        <v>791</v>
      </c>
      <c r="E86" s="75" t="s">
        <v>792</v>
      </c>
      <c r="F86" s="23" t="s">
        <v>105</v>
      </c>
      <c r="G86" s="76">
        <v>10.31</v>
      </c>
      <c r="H86" s="73">
        <v>4172.46</v>
      </c>
      <c r="I86" s="124">
        <v>2.3655747222143747E-3</v>
      </c>
      <c r="J86" s="125">
        <f t="shared" si="1"/>
        <v>0.91912746199939221</v>
      </c>
    </row>
    <row r="87" spans="2:10" x14ac:dyDescent="0.25">
      <c r="B87" s="77" t="s">
        <v>407</v>
      </c>
      <c r="C87" s="74" t="s">
        <v>99</v>
      </c>
      <c r="D87" s="23" t="s">
        <v>408</v>
      </c>
      <c r="E87" s="75" t="s">
        <v>409</v>
      </c>
      <c r="F87" s="23" t="s">
        <v>104</v>
      </c>
      <c r="G87" s="76">
        <v>2</v>
      </c>
      <c r="H87" s="73">
        <v>4140.68</v>
      </c>
      <c r="I87" s="124">
        <v>2.3475570624472415E-3</v>
      </c>
      <c r="J87" s="125">
        <f t="shared" si="1"/>
        <v>0.92147501906183948</v>
      </c>
    </row>
    <row r="88" spans="2:10" ht="26.4" x14ac:dyDescent="0.25">
      <c r="B88" s="77" t="s">
        <v>550</v>
      </c>
      <c r="C88" s="74" t="s">
        <v>66</v>
      </c>
      <c r="D88" s="23" t="s">
        <v>314</v>
      </c>
      <c r="E88" s="75" t="s">
        <v>315</v>
      </c>
      <c r="F88" s="23" t="s">
        <v>104</v>
      </c>
      <c r="G88" s="76">
        <v>1</v>
      </c>
      <c r="H88" s="73">
        <v>4066.92</v>
      </c>
      <c r="I88" s="124">
        <v>2.3057388565182373E-3</v>
      </c>
      <c r="J88" s="125">
        <f t="shared" si="1"/>
        <v>0.92378075791835768</v>
      </c>
    </row>
    <row r="89" spans="2:10" ht="39.6" x14ac:dyDescent="0.25">
      <c r="B89" s="77" t="s">
        <v>158</v>
      </c>
      <c r="C89" s="74" t="s">
        <v>66</v>
      </c>
      <c r="D89" s="23" t="s">
        <v>187</v>
      </c>
      <c r="E89" s="75" t="s">
        <v>245</v>
      </c>
      <c r="F89" s="23" t="s">
        <v>104</v>
      </c>
      <c r="G89" s="76">
        <v>4</v>
      </c>
      <c r="H89" s="73">
        <v>4054.4</v>
      </c>
      <c r="I89" s="124">
        <v>2.2986406469435203E-3</v>
      </c>
      <c r="J89" s="125">
        <f t="shared" si="1"/>
        <v>0.92607939856530119</v>
      </c>
    </row>
    <row r="90" spans="2:10" x14ac:dyDescent="0.25">
      <c r="B90" s="77" t="s">
        <v>683</v>
      </c>
      <c r="C90" s="74" t="s">
        <v>99</v>
      </c>
      <c r="D90" s="23" t="s">
        <v>684</v>
      </c>
      <c r="E90" s="75" t="s">
        <v>685</v>
      </c>
      <c r="F90" s="23" t="s">
        <v>572</v>
      </c>
      <c r="G90" s="76">
        <v>11</v>
      </c>
      <c r="H90" s="73">
        <v>3902.03</v>
      </c>
      <c r="I90" s="124">
        <v>2.2122545292997792E-3</v>
      </c>
      <c r="J90" s="125">
        <f t="shared" si="1"/>
        <v>0.92829165309460093</v>
      </c>
    </row>
    <row r="91" spans="2:10" ht="26.4" x14ac:dyDescent="0.25">
      <c r="B91" s="77" t="s">
        <v>634</v>
      </c>
      <c r="C91" s="74" t="s">
        <v>66</v>
      </c>
      <c r="D91" s="23" t="s">
        <v>342</v>
      </c>
      <c r="E91" s="75" t="s">
        <v>343</v>
      </c>
      <c r="F91" s="23" t="s">
        <v>104</v>
      </c>
      <c r="G91" s="76">
        <v>54</v>
      </c>
      <c r="H91" s="73">
        <v>3760.02</v>
      </c>
      <c r="I91" s="124">
        <v>2.1317420099942223E-3</v>
      </c>
      <c r="J91" s="125">
        <f t="shared" si="1"/>
        <v>0.93042339510459515</v>
      </c>
    </row>
    <row r="92" spans="2:10" x14ac:dyDescent="0.25">
      <c r="B92" s="77" t="s">
        <v>554</v>
      </c>
      <c r="C92" s="74" t="s">
        <v>99</v>
      </c>
      <c r="D92" s="23" t="s">
        <v>555</v>
      </c>
      <c r="E92" s="75" t="s">
        <v>556</v>
      </c>
      <c r="F92" s="23" t="s">
        <v>108</v>
      </c>
      <c r="G92" s="76">
        <v>4.4000000000000004</v>
      </c>
      <c r="H92" s="73">
        <v>3699.12</v>
      </c>
      <c r="I92" s="124">
        <v>2.09721477651976E-3</v>
      </c>
      <c r="J92" s="125">
        <f t="shared" si="1"/>
        <v>0.93252060988111496</v>
      </c>
    </row>
    <row r="93" spans="2:10" ht="39.6" x14ac:dyDescent="0.25">
      <c r="B93" s="77" t="s">
        <v>817</v>
      </c>
      <c r="C93" s="74" t="s">
        <v>98</v>
      </c>
      <c r="D93" s="23" t="s">
        <v>444</v>
      </c>
      <c r="E93" s="75" t="s">
        <v>445</v>
      </c>
      <c r="F93" s="23" t="s">
        <v>108</v>
      </c>
      <c r="G93" s="76">
        <v>60.2</v>
      </c>
      <c r="H93" s="73">
        <v>3643.3</v>
      </c>
      <c r="I93" s="124">
        <v>2.0655676472497355E-3</v>
      </c>
      <c r="J93" s="125">
        <f t="shared" si="1"/>
        <v>0.9345861775283647</v>
      </c>
    </row>
    <row r="94" spans="2:10" x14ac:dyDescent="0.25">
      <c r="B94" s="77" t="s">
        <v>153</v>
      </c>
      <c r="C94" s="74" t="s">
        <v>99</v>
      </c>
      <c r="D94" s="23" t="s">
        <v>220</v>
      </c>
      <c r="E94" s="75" t="s">
        <v>221</v>
      </c>
      <c r="F94" s="23" t="s">
        <v>108</v>
      </c>
      <c r="G94" s="76">
        <v>92.57</v>
      </c>
      <c r="H94" s="73">
        <v>3589.86</v>
      </c>
      <c r="I94" s="124">
        <v>2.0352698581384832E-3</v>
      </c>
      <c r="J94" s="125">
        <f t="shared" si="1"/>
        <v>0.93662144738650321</v>
      </c>
    </row>
    <row r="95" spans="2:10" ht="26.4" x14ac:dyDescent="0.25">
      <c r="B95" s="77" t="s">
        <v>732</v>
      </c>
      <c r="C95" s="74" t="s">
        <v>98</v>
      </c>
      <c r="D95" s="23" t="s">
        <v>733</v>
      </c>
      <c r="E95" s="75" t="s">
        <v>734</v>
      </c>
      <c r="F95" s="23" t="s">
        <v>104</v>
      </c>
      <c r="G95" s="76">
        <v>8</v>
      </c>
      <c r="H95" s="73">
        <v>3470.4</v>
      </c>
      <c r="I95" s="124">
        <v>1.9675420533624686E-3</v>
      </c>
      <c r="J95" s="125">
        <f t="shared" si="1"/>
        <v>0.93858898943986568</v>
      </c>
    </row>
    <row r="96" spans="2:10" ht="26.4" x14ac:dyDescent="0.25">
      <c r="B96" s="77" t="s">
        <v>547</v>
      </c>
      <c r="C96" s="74" t="s">
        <v>98</v>
      </c>
      <c r="D96" s="23" t="s">
        <v>548</v>
      </c>
      <c r="E96" s="75" t="s">
        <v>549</v>
      </c>
      <c r="F96" s="23" t="s">
        <v>104</v>
      </c>
      <c r="G96" s="76">
        <v>1</v>
      </c>
      <c r="H96" s="73">
        <v>3446.37</v>
      </c>
      <c r="I96" s="124">
        <v>1.9539182533560425E-3</v>
      </c>
      <c r="J96" s="125">
        <f t="shared" si="1"/>
        <v>0.94054290769322169</v>
      </c>
    </row>
    <row r="97" spans="2:10" ht="39.6" x14ac:dyDescent="0.25">
      <c r="B97" s="77" t="s">
        <v>151</v>
      </c>
      <c r="C97" s="74" t="s">
        <v>98</v>
      </c>
      <c r="D97" s="23" t="s">
        <v>430</v>
      </c>
      <c r="E97" s="75" t="s">
        <v>431</v>
      </c>
      <c r="F97" s="23" t="s">
        <v>105</v>
      </c>
      <c r="G97" s="76">
        <v>5.0999999999999996</v>
      </c>
      <c r="H97" s="73">
        <v>3421.95</v>
      </c>
      <c r="I97" s="124">
        <v>1.9400733429874651E-3</v>
      </c>
      <c r="J97" s="125">
        <f t="shared" si="1"/>
        <v>0.9424829810362092</v>
      </c>
    </row>
    <row r="98" spans="2:10" ht="39.6" x14ac:dyDescent="0.25">
      <c r="B98" s="77" t="s">
        <v>713</v>
      </c>
      <c r="C98" s="74" t="s">
        <v>66</v>
      </c>
      <c r="D98" s="23" t="s">
        <v>363</v>
      </c>
      <c r="E98" s="75" t="s">
        <v>364</v>
      </c>
      <c r="F98" s="23" t="s">
        <v>104</v>
      </c>
      <c r="G98" s="76">
        <v>6</v>
      </c>
      <c r="H98" s="73">
        <v>3282.48</v>
      </c>
      <c r="I98" s="124">
        <v>1.8610008757841275E-3</v>
      </c>
      <c r="J98" s="125">
        <f t="shared" si="1"/>
        <v>0.94434398191199331</v>
      </c>
    </row>
    <row r="99" spans="2:10" ht="39.6" x14ac:dyDescent="0.25">
      <c r="B99" s="77" t="s">
        <v>767</v>
      </c>
      <c r="C99" s="74" t="s">
        <v>106</v>
      </c>
      <c r="D99" s="23" t="s">
        <v>768</v>
      </c>
      <c r="E99" s="75" t="s">
        <v>769</v>
      </c>
      <c r="F99" s="23" t="s">
        <v>191</v>
      </c>
      <c r="G99" s="76">
        <v>30</v>
      </c>
      <c r="H99" s="73">
        <v>3255.9</v>
      </c>
      <c r="I99" s="124">
        <v>1.8459313541790174E-3</v>
      </c>
      <c r="J99" s="125">
        <f t="shared" si="1"/>
        <v>0.9461899132661723</v>
      </c>
    </row>
    <row r="100" spans="2:10" ht="26.4" x14ac:dyDescent="0.25">
      <c r="B100" s="77" t="s">
        <v>635</v>
      </c>
      <c r="C100" s="74" t="s">
        <v>201</v>
      </c>
      <c r="D100" s="23" t="s">
        <v>636</v>
      </c>
      <c r="E100" s="75" t="s">
        <v>637</v>
      </c>
      <c r="F100" s="23" t="s">
        <v>104</v>
      </c>
      <c r="G100" s="76">
        <v>1</v>
      </c>
      <c r="H100" s="73">
        <v>3225.14</v>
      </c>
      <c r="I100" s="124">
        <v>1.8284919830513576E-3</v>
      </c>
      <c r="J100" s="125">
        <f t="shared" si="1"/>
        <v>0.94801840524922365</v>
      </c>
    </row>
    <row r="101" spans="2:10" ht="26.4" x14ac:dyDescent="0.25">
      <c r="B101" s="77" t="s">
        <v>834</v>
      </c>
      <c r="C101" s="74" t="s">
        <v>98</v>
      </c>
      <c r="D101" s="23" t="s">
        <v>835</v>
      </c>
      <c r="E101" s="75" t="s">
        <v>836</v>
      </c>
      <c r="F101" s="23" t="s">
        <v>104</v>
      </c>
      <c r="G101" s="76">
        <v>2</v>
      </c>
      <c r="H101" s="73">
        <v>3201.04</v>
      </c>
      <c r="I101" s="124">
        <v>1.8148284965696739E-3</v>
      </c>
      <c r="J101" s="125">
        <f t="shared" si="1"/>
        <v>0.94983323374579331</v>
      </c>
    </row>
    <row r="102" spans="2:10" ht="39.6" x14ac:dyDescent="0.25">
      <c r="B102" s="77" t="s">
        <v>827</v>
      </c>
      <c r="C102" s="74" t="s">
        <v>98</v>
      </c>
      <c r="D102" s="23" t="s">
        <v>828</v>
      </c>
      <c r="E102" s="75" t="s">
        <v>829</v>
      </c>
      <c r="F102" s="23" t="s">
        <v>104</v>
      </c>
      <c r="G102" s="76">
        <v>2</v>
      </c>
      <c r="H102" s="73">
        <v>3034</v>
      </c>
      <c r="I102" s="124">
        <v>1.7201252276111485E-3</v>
      </c>
      <c r="J102" s="125">
        <f t="shared" si="1"/>
        <v>0.95155335897340443</v>
      </c>
    </row>
    <row r="103" spans="2:10" ht="26.4" x14ac:dyDescent="0.25">
      <c r="B103" s="77" t="s">
        <v>607</v>
      </c>
      <c r="C103" s="74" t="s">
        <v>98</v>
      </c>
      <c r="D103" s="23" t="s">
        <v>608</v>
      </c>
      <c r="E103" s="75" t="s">
        <v>609</v>
      </c>
      <c r="F103" s="23" t="s">
        <v>107</v>
      </c>
      <c r="G103" s="76">
        <v>30</v>
      </c>
      <c r="H103" s="73">
        <v>2885.1</v>
      </c>
      <c r="I103" s="124">
        <v>1.6357064252409111E-3</v>
      </c>
      <c r="J103" s="125">
        <f t="shared" si="1"/>
        <v>0.95318906539864534</v>
      </c>
    </row>
    <row r="104" spans="2:10" ht="26.4" x14ac:dyDescent="0.25">
      <c r="B104" s="77" t="s">
        <v>161</v>
      </c>
      <c r="C104" s="74" t="s">
        <v>66</v>
      </c>
      <c r="D104" s="23" t="s">
        <v>262</v>
      </c>
      <c r="E104" s="75" t="s">
        <v>263</v>
      </c>
      <c r="F104" s="23" t="s">
        <v>104</v>
      </c>
      <c r="G104" s="76">
        <v>1</v>
      </c>
      <c r="H104" s="73">
        <v>2871.42</v>
      </c>
      <c r="I104" s="124">
        <v>1.6279505540762044E-3</v>
      </c>
      <c r="J104" s="125">
        <f t="shared" si="1"/>
        <v>0.9548170159527215</v>
      </c>
    </row>
    <row r="105" spans="2:10" ht="39.6" x14ac:dyDescent="0.25">
      <c r="B105" s="77" t="s">
        <v>641</v>
      </c>
      <c r="C105" s="74" t="s">
        <v>98</v>
      </c>
      <c r="D105" s="23" t="s">
        <v>642</v>
      </c>
      <c r="E105" s="75" t="s">
        <v>643</v>
      </c>
      <c r="F105" s="23" t="s">
        <v>104</v>
      </c>
      <c r="G105" s="76">
        <v>1</v>
      </c>
      <c r="H105" s="73">
        <v>2616.2800000000002</v>
      </c>
      <c r="I105" s="124">
        <v>1.4832990212572499E-3</v>
      </c>
      <c r="J105" s="125">
        <f t="shared" si="1"/>
        <v>0.95630031497397872</v>
      </c>
    </row>
    <row r="106" spans="2:10" ht="26.4" x14ac:dyDescent="0.25">
      <c r="B106" s="77" t="s">
        <v>811</v>
      </c>
      <c r="C106" s="74" t="s">
        <v>66</v>
      </c>
      <c r="D106" s="23" t="s">
        <v>112</v>
      </c>
      <c r="E106" s="75" t="s">
        <v>222</v>
      </c>
      <c r="F106" s="23" t="s">
        <v>105</v>
      </c>
      <c r="G106" s="76">
        <v>0.54</v>
      </c>
      <c r="H106" s="73">
        <v>2422.9499999999998</v>
      </c>
      <c r="I106" s="124">
        <v>1.3736906460911113E-3</v>
      </c>
      <c r="J106" s="125">
        <f t="shared" si="1"/>
        <v>0.95767400562006988</v>
      </c>
    </row>
    <row r="107" spans="2:10" x14ac:dyDescent="0.25">
      <c r="B107" s="77" t="s">
        <v>165</v>
      </c>
      <c r="C107" s="74" t="s">
        <v>201</v>
      </c>
      <c r="D107" s="23" t="s">
        <v>449</v>
      </c>
      <c r="E107" s="75" t="s">
        <v>450</v>
      </c>
      <c r="F107" s="23" t="s">
        <v>107</v>
      </c>
      <c r="G107" s="76">
        <v>23.15</v>
      </c>
      <c r="H107" s="73">
        <v>2382.83</v>
      </c>
      <c r="I107" s="124">
        <v>1.3509446262718104E-3</v>
      </c>
      <c r="J107" s="125">
        <f t="shared" si="1"/>
        <v>0.95902495024634171</v>
      </c>
    </row>
    <row r="108" spans="2:10" ht="39.6" x14ac:dyDescent="0.25">
      <c r="B108" s="77" t="s">
        <v>599</v>
      </c>
      <c r="C108" s="74" t="s">
        <v>98</v>
      </c>
      <c r="D108" s="23" t="s">
        <v>600</v>
      </c>
      <c r="E108" s="75" t="s">
        <v>601</v>
      </c>
      <c r="F108" s="23" t="s">
        <v>104</v>
      </c>
      <c r="G108" s="76">
        <v>1</v>
      </c>
      <c r="H108" s="73">
        <v>2373.88</v>
      </c>
      <c r="I108" s="124">
        <v>1.3458704269352516E-3</v>
      </c>
      <c r="J108" s="125">
        <f t="shared" si="1"/>
        <v>0.96037082067327695</v>
      </c>
    </row>
    <row r="109" spans="2:10" ht="26.4" x14ac:dyDescent="0.25">
      <c r="B109" s="77" t="s">
        <v>573</v>
      </c>
      <c r="C109" s="74" t="s">
        <v>98</v>
      </c>
      <c r="D109" s="23" t="s">
        <v>574</v>
      </c>
      <c r="E109" s="75" t="s">
        <v>575</v>
      </c>
      <c r="F109" s="23" t="s">
        <v>104</v>
      </c>
      <c r="G109" s="76">
        <v>19</v>
      </c>
      <c r="H109" s="73">
        <v>2243.52</v>
      </c>
      <c r="I109" s="124">
        <v>1.2719628710119195E-3</v>
      </c>
      <c r="J109" s="125">
        <f t="shared" si="1"/>
        <v>0.96164278354428889</v>
      </c>
    </row>
    <row r="110" spans="2:10" x14ac:dyDescent="0.25">
      <c r="B110" s="77" t="s">
        <v>392</v>
      </c>
      <c r="C110" s="74" t="s">
        <v>201</v>
      </c>
      <c r="D110" s="23" t="s">
        <v>393</v>
      </c>
      <c r="E110" s="75" t="s">
        <v>394</v>
      </c>
      <c r="F110" s="23" t="s">
        <v>104</v>
      </c>
      <c r="G110" s="76">
        <v>1</v>
      </c>
      <c r="H110" s="73">
        <v>2204.0100000000002</v>
      </c>
      <c r="I110" s="124">
        <v>1.2495626904770098E-3</v>
      </c>
      <c r="J110" s="125">
        <f t="shared" si="1"/>
        <v>0.96289234623476594</v>
      </c>
    </row>
    <row r="111" spans="2:10" ht="39.6" x14ac:dyDescent="0.25">
      <c r="B111" s="77" t="s">
        <v>432</v>
      </c>
      <c r="C111" s="74" t="s">
        <v>98</v>
      </c>
      <c r="D111" s="23" t="s">
        <v>430</v>
      </c>
      <c r="E111" s="75" t="s">
        <v>431</v>
      </c>
      <c r="F111" s="23" t="s">
        <v>105</v>
      </c>
      <c r="G111" s="76">
        <v>3.26</v>
      </c>
      <c r="H111" s="73">
        <v>2187.36</v>
      </c>
      <c r="I111" s="124">
        <v>1.2401229788620706E-3</v>
      </c>
      <c r="J111" s="125">
        <f t="shared" si="1"/>
        <v>0.96413246921362805</v>
      </c>
    </row>
    <row r="112" spans="2:10" x14ac:dyDescent="0.25">
      <c r="B112" s="77" t="s">
        <v>638</v>
      </c>
      <c r="C112" s="74" t="s">
        <v>99</v>
      </c>
      <c r="D112" s="23" t="s">
        <v>639</v>
      </c>
      <c r="E112" s="75" t="s">
        <v>640</v>
      </c>
      <c r="F112" s="23" t="s">
        <v>104</v>
      </c>
      <c r="G112" s="76">
        <v>1</v>
      </c>
      <c r="H112" s="73">
        <v>1961.06</v>
      </c>
      <c r="I112" s="124">
        <v>1.1118222738494129E-3</v>
      </c>
      <c r="J112" s="125">
        <f t="shared" si="1"/>
        <v>0.96524429148747748</v>
      </c>
    </row>
    <row r="113" spans="2:10" x14ac:dyDescent="0.25">
      <c r="B113" s="77" t="s">
        <v>602</v>
      </c>
      <c r="C113" s="74" t="s">
        <v>99</v>
      </c>
      <c r="D113" s="23" t="s">
        <v>603</v>
      </c>
      <c r="E113" s="75" t="s">
        <v>604</v>
      </c>
      <c r="F113" s="23" t="s">
        <v>104</v>
      </c>
      <c r="G113" s="76">
        <v>1</v>
      </c>
      <c r="H113" s="73">
        <v>1863.04</v>
      </c>
      <c r="I113" s="124">
        <v>1.0562498694952783E-3</v>
      </c>
      <c r="J113" s="125">
        <f t="shared" si="1"/>
        <v>0.96630054135697274</v>
      </c>
    </row>
    <row r="114" spans="2:10" ht="26.4" x14ac:dyDescent="0.25">
      <c r="B114" s="77" t="s">
        <v>465</v>
      </c>
      <c r="C114" s="74" t="s">
        <v>98</v>
      </c>
      <c r="D114" s="23" t="s">
        <v>466</v>
      </c>
      <c r="E114" s="75" t="s">
        <v>467</v>
      </c>
      <c r="F114" s="23" t="s">
        <v>107</v>
      </c>
      <c r="G114" s="76">
        <v>40.549999999999997</v>
      </c>
      <c r="H114" s="73">
        <v>1834.89</v>
      </c>
      <c r="I114" s="124">
        <v>1.0402902369450956E-3</v>
      </c>
      <c r="J114" s="125">
        <f t="shared" si="1"/>
        <v>0.96734083159391782</v>
      </c>
    </row>
    <row r="115" spans="2:10" x14ac:dyDescent="0.25">
      <c r="B115" s="77" t="s">
        <v>386</v>
      </c>
      <c r="C115" s="74" t="s">
        <v>201</v>
      </c>
      <c r="D115" s="23" t="s">
        <v>387</v>
      </c>
      <c r="E115" s="75" t="s">
        <v>388</v>
      </c>
      <c r="F115" s="23" t="s">
        <v>104</v>
      </c>
      <c r="G115" s="76">
        <v>1</v>
      </c>
      <c r="H115" s="73">
        <v>1816.07</v>
      </c>
      <c r="I115" s="124">
        <v>1.0296202445971583E-3</v>
      </c>
      <c r="J115" s="125">
        <f t="shared" si="1"/>
        <v>0.968370451838515</v>
      </c>
    </row>
    <row r="116" spans="2:10" ht="39.6" x14ac:dyDescent="0.25">
      <c r="B116" s="77" t="s">
        <v>159</v>
      </c>
      <c r="C116" s="74" t="s">
        <v>66</v>
      </c>
      <c r="D116" s="23" t="s">
        <v>189</v>
      </c>
      <c r="E116" s="75" t="s">
        <v>258</v>
      </c>
      <c r="F116" s="23" t="s">
        <v>104</v>
      </c>
      <c r="G116" s="76">
        <v>2</v>
      </c>
      <c r="H116" s="73">
        <v>1799.26</v>
      </c>
      <c r="I116" s="124">
        <v>1.0200898210387722E-3</v>
      </c>
      <c r="J116" s="125">
        <f t="shared" si="1"/>
        <v>0.96939054165955374</v>
      </c>
    </row>
    <row r="117" spans="2:10" x14ac:dyDescent="0.25">
      <c r="B117" s="77" t="s">
        <v>856</v>
      </c>
      <c r="C117" s="74" t="s">
        <v>99</v>
      </c>
      <c r="D117" s="23" t="s">
        <v>176</v>
      </c>
      <c r="E117" s="75" t="s">
        <v>177</v>
      </c>
      <c r="F117" s="23" t="s">
        <v>104</v>
      </c>
      <c r="G117" s="76">
        <v>1</v>
      </c>
      <c r="H117" s="73">
        <v>1790.78</v>
      </c>
      <c r="I117" s="124">
        <v>1.0152820880360886E-3</v>
      </c>
      <c r="J117" s="125">
        <f t="shared" si="1"/>
        <v>0.97040582374758988</v>
      </c>
    </row>
    <row r="118" spans="2:10" x14ac:dyDescent="0.25">
      <c r="B118" s="77" t="s">
        <v>559</v>
      </c>
      <c r="C118" s="74" t="s">
        <v>66</v>
      </c>
      <c r="D118" s="23" t="s">
        <v>332</v>
      </c>
      <c r="E118" s="75" t="s">
        <v>333</v>
      </c>
      <c r="F118" s="23" t="s">
        <v>104</v>
      </c>
      <c r="G118" s="76">
        <v>1</v>
      </c>
      <c r="H118" s="73">
        <v>1751.64</v>
      </c>
      <c r="I118" s="124">
        <v>9.9309167887039955E-4</v>
      </c>
      <c r="J118" s="125">
        <f t="shared" si="1"/>
        <v>0.97139891542646029</v>
      </c>
    </row>
    <row r="119" spans="2:10" ht="26.4" x14ac:dyDescent="0.25">
      <c r="B119" s="77" t="s">
        <v>793</v>
      </c>
      <c r="C119" s="74" t="s">
        <v>98</v>
      </c>
      <c r="D119" s="23" t="s">
        <v>794</v>
      </c>
      <c r="E119" s="75" t="s">
        <v>795</v>
      </c>
      <c r="F119" s="23" t="s">
        <v>108</v>
      </c>
      <c r="G119" s="76">
        <v>8.31</v>
      </c>
      <c r="H119" s="73">
        <v>1737.12</v>
      </c>
      <c r="I119" s="124">
        <v>9.8485957000259659E-4</v>
      </c>
      <c r="J119" s="125">
        <f t="shared" si="1"/>
        <v>0.97238377499646289</v>
      </c>
    </row>
    <row r="120" spans="2:10" ht="52.8" x14ac:dyDescent="0.25">
      <c r="B120" s="77" t="s">
        <v>545</v>
      </c>
      <c r="C120" s="74" t="s">
        <v>66</v>
      </c>
      <c r="D120" s="23" t="s">
        <v>308</v>
      </c>
      <c r="E120" s="75" t="s">
        <v>309</v>
      </c>
      <c r="F120" s="23" t="s">
        <v>104</v>
      </c>
      <c r="G120" s="76">
        <v>2</v>
      </c>
      <c r="H120" s="73">
        <v>1686.34</v>
      </c>
      <c r="I120" s="124">
        <v>9.5606986695114828E-4</v>
      </c>
      <c r="J120" s="125">
        <f t="shared" si="1"/>
        <v>0.97333984486341407</v>
      </c>
    </row>
    <row r="121" spans="2:10" ht="39.6" x14ac:dyDescent="0.25">
      <c r="B121" s="77" t="s">
        <v>841</v>
      </c>
      <c r="C121" s="74" t="s">
        <v>98</v>
      </c>
      <c r="D121" s="23" t="s">
        <v>842</v>
      </c>
      <c r="E121" s="75" t="s">
        <v>843</v>
      </c>
      <c r="F121" s="23" t="s">
        <v>107</v>
      </c>
      <c r="G121" s="76">
        <v>31.21</v>
      </c>
      <c r="H121" s="73">
        <v>1648.51</v>
      </c>
      <c r="I121" s="124">
        <v>9.3462216182243053E-4</v>
      </c>
      <c r="J121" s="125">
        <f t="shared" si="1"/>
        <v>0.97427446702523646</v>
      </c>
    </row>
    <row r="122" spans="2:10" x14ac:dyDescent="0.25">
      <c r="B122" s="77" t="s">
        <v>798</v>
      </c>
      <c r="C122" s="74" t="s">
        <v>99</v>
      </c>
      <c r="D122" s="23" t="s">
        <v>765</v>
      </c>
      <c r="E122" s="75" t="s">
        <v>766</v>
      </c>
      <c r="F122" s="23" t="s">
        <v>104</v>
      </c>
      <c r="G122" s="76">
        <v>3</v>
      </c>
      <c r="H122" s="73">
        <v>1588.35</v>
      </c>
      <c r="I122" s="124">
        <v>9.0051447108640984E-4</v>
      </c>
      <c r="J122" s="125">
        <f t="shared" si="1"/>
        <v>0.97517498149632287</v>
      </c>
    </row>
    <row r="123" spans="2:10" ht="39.6" x14ac:dyDescent="0.25">
      <c r="B123" s="77" t="s">
        <v>551</v>
      </c>
      <c r="C123" s="74" t="s">
        <v>66</v>
      </c>
      <c r="D123" s="23" t="s">
        <v>324</v>
      </c>
      <c r="E123" s="75" t="s">
        <v>325</v>
      </c>
      <c r="F123" s="23" t="s">
        <v>104</v>
      </c>
      <c r="G123" s="76">
        <v>2</v>
      </c>
      <c r="H123" s="73">
        <v>1555.24</v>
      </c>
      <c r="I123" s="124">
        <v>8.8174276828937464E-4</v>
      </c>
      <c r="J123" s="125">
        <f t="shared" si="1"/>
        <v>0.97605672426461221</v>
      </c>
    </row>
    <row r="124" spans="2:10" ht="39.6" x14ac:dyDescent="0.25">
      <c r="B124" s="77" t="s">
        <v>553</v>
      </c>
      <c r="C124" s="74" t="s">
        <v>66</v>
      </c>
      <c r="D124" s="23" t="s">
        <v>330</v>
      </c>
      <c r="E124" s="75" t="s">
        <v>331</v>
      </c>
      <c r="F124" s="23" t="s">
        <v>104</v>
      </c>
      <c r="G124" s="76">
        <v>1</v>
      </c>
      <c r="H124" s="73">
        <v>1555.24</v>
      </c>
      <c r="I124" s="124">
        <v>8.8174276828937464E-4</v>
      </c>
      <c r="J124" s="125">
        <f t="shared" si="1"/>
        <v>0.97693846703290155</v>
      </c>
    </row>
    <row r="125" spans="2:10" ht="26.4" x14ac:dyDescent="0.25">
      <c r="B125" s="77" t="s">
        <v>844</v>
      </c>
      <c r="C125" s="74" t="s">
        <v>98</v>
      </c>
      <c r="D125" s="23" t="s">
        <v>845</v>
      </c>
      <c r="E125" s="75" t="s">
        <v>846</v>
      </c>
      <c r="F125" s="23" t="s">
        <v>107</v>
      </c>
      <c r="G125" s="76">
        <v>31.21</v>
      </c>
      <c r="H125" s="73">
        <v>1548.64</v>
      </c>
      <c r="I125" s="124">
        <v>8.780009006221915E-4</v>
      </c>
      <c r="J125" s="125">
        <f t="shared" si="1"/>
        <v>0.97781646793352373</v>
      </c>
    </row>
    <row r="126" spans="2:10" x14ac:dyDescent="0.25">
      <c r="B126" s="77" t="s">
        <v>121</v>
      </c>
      <c r="C126" s="74" t="s">
        <v>99</v>
      </c>
      <c r="D126" s="23" t="s">
        <v>123</v>
      </c>
      <c r="E126" s="75" t="s">
        <v>124</v>
      </c>
      <c r="F126" s="23" t="s">
        <v>108</v>
      </c>
      <c r="G126" s="76">
        <v>6</v>
      </c>
      <c r="H126" s="73">
        <v>1509.96</v>
      </c>
      <c r="I126" s="124">
        <v>8.5607128829391231E-4</v>
      </c>
      <c r="J126" s="125">
        <f t="shared" si="1"/>
        <v>0.97867253922181763</v>
      </c>
    </row>
    <row r="127" spans="2:10" ht="26.4" x14ac:dyDescent="0.25">
      <c r="B127" s="77" t="s">
        <v>743</v>
      </c>
      <c r="C127" s="74" t="s">
        <v>98</v>
      </c>
      <c r="D127" s="23" t="s">
        <v>744</v>
      </c>
      <c r="E127" s="75" t="s">
        <v>745</v>
      </c>
      <c r="F127" s="23" t="s">
        <v>104</v>
      </c>
      <c r="G127" s="76">
        <v>16</v>
      </c>
      <c r="H127" s="73">
        <v>1494.4</v>
      </c>
      <c r="I127" s="124">
        <v>8.4724955179370481E-4</v>
      </c>
      <c r="J127" s="125">
        <f t="shared" si="1"/>
        <v>0.97951978877361134</v>
      </c>
    </row>
    <row r="128" spans="2:10" ht="26.4" x14ac:dyDescent="0.25">
      <c r="B128" s="77" t="s">
        <v>652</v>
      </c>
      <c r="C128" s="74" t="s">
        <v>98</v>
      </c>
      <c r="D128" s="23" t="s">
        <v>653</v>
      </c>
      <c r="E128" s="75" t="s">
        <v>654</v>
      </c>
      <c r="F128" s="23" t="s">
        <v>104</v>
      </c>
      <c r="G128" s="76">
        <v>1</v>
      </c>
      <c r="H128" s="73">
        <v>1471.86</v>
      </c>
      <c r="I128" s="124">
        <v>8.3447050676062784E-4</v>
      </c>
      <c r="J128" s="125">
        <f t="shared" si="1"/>
        <v>0.98035425928037201</v>
      </c>
    </row>
    <row r="129" spans="2:10" x14ac:dyDescent="0.25">
      <c r="B129" s="77" t="s">
        <v>753</v>
      </c>
      <c r="C129" s="74" t="s">
        <v>99</v>
      </c>
      <c r="D129" s="23" t="s">
        <v>754</v>
      </c>
      <c r="E129" s="75" t="s">
        <v>755</v>
      </c>
      <c r="F129" s="23" t="s">
        <v>104</v>
      </c>
      <c r="G129" s="76">
        <v>3</v>
      </c>
      <c r="H129" s="73">
        <v>1455.75</v>
      </c>
      <c r="I129" s="124">
        <v>8.2533694795482182E-4</v>
      </c>
      <c r="J129" s="125">
        <f t="shared" si="1"/>
        <v>0.98117959622832684</v>
      </c>
    </row>
    <row r="130" spans="2:10" ht="52.8" x14ac:dyDescent="0.25">
      <c r="B130" s="77" t="s">
        <v>543</v>
      </c>
      <c r="C130" s="74" t="s">
        <v>66</v>
      </c>
      <c r="D130" s="23" t="s">
        <v>284</v>
      </c>
      <c r="E130" s="75" t="s">
        <v>285</v>
      </c>
      <c r="F130" s="23" t="s">
        <v>104</v>
      </c>
      <c r="G130" s="76">
        <v>1</v>
      </c>
      <c r="H130" s="73">
        <v>1450.45</v>
      </c>
      <c r="I130" s="124">
        <v>8.2233211482814444E-4</v>
      </c>
      <c r="J130" s="125">
        <f t="shared" si="1"/>
        <v>0.98200192834315503</v>
      </c>
    </row>
    <row r="131" spans="2:10" ht="39.6" x14ac:dyDescent="0.25">
      <c r="B131" s="77" t="s">
        <v>552</v>
      </c>
      <c r="C131" s="74" t="s">
        <v>66</v>
      </c>
      <c r="D131" s="23" t="s">
        <v>328</v>
      </c>
      <c r="E131" s="75" t="s">
        <v>329</v>
      </c>
      <c r="F131" s="23" t="s">
        <v>104</v>
      </c>
      <c r="G131" s="76">
        <v>1</v>
      </c>
      <c r="H131" s="73">
        <v>1425.63</v>
      </c>
      <c r="I131" s="124">
        <v>8.0826042460094988E-4</v>
      </c>
      <c r="J131" s="125">
        <f t="shared" si="1"/>
        <v>0.98281018876775594</v>
      </c>
    </row>
    <row r="132" spans="2:10" ht="26.4" x14ac:dyDescent="0.25">
      <c r="B132" s="77" t="s">
        <v>819</v>
      </c>
      <c r="C132" s="74" t="s">
        <v>98</v>
      </c>
      <c r="D132" s="23" t="s">
        <v>455</v>
      </c>
      <c r="E132" s="75" t="s">
        <v>456</v>
      </c>
      <c r="F132" s="23" t="s">
        <v>107</v>
      </c>
      <c r="G132" s="76">
        <v>12</v>
      </c>
      <c r="H132" s="73">
        <v>1344.36</v>
      </c>
      <c r="I132" s="124">
        <v>7.6218442682640848E-4</v>
      </c>
      <c r="J132" s="125">
        <f t="shared" si="1"/>
        <v>0.98357237319458235</v>
      </c>
    </row>
    <row r="133" spans="2:10" ht="26.4" x14ac:dyDescent="0.25">
      <c r="B133" s="77" t="s">
        <v>148</v>
      </c>
      <c r="C133" s="74" t="s">
        <v>98</v>
      </c>
      <c r="D133" s="23" t="s">
        <v>427</v>
      </c>
      <c r="E133" s="75" t="s">
        <v>428</v>
      </c>
      <c r="F133" s="23" t="s">
        <v>105</v>
      </c>
      <c r="G133" s="76">
        <v>10.74</v>
      </c>
      <c r="H133" s="73">
        <v>1339.6</v>
      </c>
      <c r="I133" s="124">
        <v>7.5948574650886434E-4</v>
      </c>
      <c r="J133" s="125">
        <f t="shared" si="1"/>
        <v>0.98433185894109121</v>
      </c>
    </row>
    <row r="134" spans="2:10" ht="26.4" x14ac:dyDescent="0.25">
      <c r="B134" s="77" t="s">
        <v>454</v>
      </c>
      <c r="C134" s="74" t="s">
        <v>98</v>
      </c>
      <c r="D134" s="23" t="s">
        <v>455</v>
      </c>
      <c r="E134" s="75" t="s">
        <v>456</v>
      </c>
      <c r="F134" s="23" t="s">
        <v>107</v>
      </c>
      <c r="G134" s="76">
        <v>11.3</v>
      </c>
      <c r="H134" s="73">
        <v>1265.94</v>
      </c>
      <c r="I134" s="124">
        <v>7.1772423554451465E-4</v>
      </c>
      <c r="J134" s="125">
        <f t="shared" si="1"/>
        <v>0.98504958317663571</v>
      </c>
    </row>
    <row r="135" spans="2:10" x14ac:dyDescent="0.25">
      <c r="B135" s="77" t="s">
        <v>610</v>
      </c>
      <c r="C135" s="74" t="s">
        <v>99</v>
      </c>
      <c r="D135" s="23" t="s">
        <v>167</v>
      </c>
      <c r="E135" s="75" t="s">
        <v>168</v>
      </c>
      <c r="F135" s="23" t="s">
        <v>104</v>
      </c>
      <c r="G135" s="76">
        <v>4</v>
      </c>
      <c r="H135" s="73">
        <v>1206.2</v>
      </c>
      <c r="I135" s="124">
        <v>6.8385466366004198E-4</v>
      </c>
      <c r="J135" s="125">
        <f t="shared" si="1"/>
        <v>0.98573343784029577</v>
      </c>
    </row>
    <row r="136" spans="2:10" ht="52.8" x14ac:dyDescent="0.25">
      <c r="B136" s="77" t="s">
        <v>546</v>
      </c>
      <c r="C136" s="74" t="s">
        <v>66</v>
      </c>
      <c r="D136" s="23" t="s">
        <v>312</v>
      </c>
      <c r="E136" s="75" t="s">
        <v>313</v>
      </c>
      <c r="F136" s="23" t="s">
        <v>104</v>
      </c>
      <c r="G136" s="76">
        <v>1</v>
      </c>
      <c r="H136" s="73">
        <v>1053.97</v>
      </c>
      <c r="I136" s="124">
        <v>5.9754791896681684E-4</v>
      </c>
      <c r="J136" s="125">
        <f t="shared" si="1"/>
        <v>0.98633098575926259</v>
      </c>
    </row>
    <row r="137" spans="2:10" ht="39.6" x14ac:dyDescent="0.25">
      <c r="B137" s="77" t="s">
        <v>476</v>
      </c>
      <c r="C137" s="74" t="s">
        <v>98</v>
      </c>
      <c r="D137" s="23" t="s">
        <v>477</v>
      </c>
      <c r="E137" s="75" t="s">
        <v>478</v>
      </c>
      <c r="F137" s="23" t="s">
        <v>108</v>
      </c>
      <c r="G137" s="76">
        <v>249.77</v>
      </c>
      <c r="H137" s="73">
        <v>1009.07</v>
      </c>
      <c r="I137" s="124">
        <v>5.7209187983704073E-4</v>
      </c>
      <c r="J137" s="125">
        <f t="shared" si="1"/>
        <v>0.98690307763909968</v>
      </c>
    </row>
    <row r="138" spans="2:10" ht="26.4" x14ac:dyDescent="0.25">
      <c r="B138" s="77" t="s">
        <v>820</v>
      </c>
      <c r="C138" s="74" t="s">
        <v>98</v>
      </c>
      <c r="D138" s="23" t="s">
        <v>608</v>
      </c>
      <c r="E138" s="75" t="s">
        <v>609</v>
      </c>
      <c r="F138" s="23" t="s">
        <v>107</v>
      </c>
      <c r="G138" s="76">
        <v>10</v>
      </c>
      <c r="H138" s="73">
        <v>961.7</v>
      </c>
      <c r="I138" s="124">
        <v>5.452354750803038E-4</v>
      </c>
      <c r="J138" s="125">
        <f t="shared" si="1"/>
        <v>0.98744831311418002</v>
      </c>
    </row>
    <row r="139" spans="2:10" x14ac:dyDescent="0.25">
      <c r="B139" s="77" t="s">
        <v>812</v>
      </c>
      <c r="C139" s="74" t="s">
        <v>66</v>
      </c>
      <c r="D139" s="23" t="s">
        <v>114</v>
      </c>
      <c r="E139" s="75" t="s">
        <v>229</v>
      </c>
      <c r="F139" s="23" t="s">
        <v>105</v>
      </c>
      <c r="G139" s="76">
        <v>0.23</v>
      </c>
      <c r="H139" s="73">
        <v>921.21</v>
      </c>
      <c r="I139" s="124">
        <v>5.2227968389178181E-4</v>
      </c>
      <c r="J139" s="125">
        <f t="shared" si="1"/>
        <v>0.98797059279807176</v>
      </c>
    </row>
    <row r="140" spans="2:10" x14ac:dyDescent="0.25">
      <c r="B140" s="77" t="s">
        <v>738</v>
      </c>
      <c r="C140" s="74" t="s">
        <v>201</v>
      </c>
      <c r="D140" s="23" t="s">
        <v>739</v>
      </c>
      <c r="E140" s="75" t="s">
        <v>740</v>
      </c>
      <c r="F140" s="23" t="s">
        <v>104</v>
      </c>
      <c r="G140" s="76">
        <v>1</v>
      </c>
      <c r="H140" s="73">
        <v>914.42</v>
      </c>
      <c r="I140" s="124">
        <v>5.1843009579175556E-4</v>
      </c>
      <c r="J140" s="125">
        <f t="shared" si="1"/>
        <v>0.98848902289386353</v>
      </c>
    </row>
    <row r="141" spans="2:10" ht="26.4" x14ac:dyDescent="0.25">
      <c r="B141" s="77" t="s">
        <v>735</v>
      </c>
      <c r="C141" s="74" t="s">
        <v>98</v>
      </c>
      <c r="D141" s="23" t="s">
        <v>736</v>
      </c>
      <c r="E141" s="75" t="s">
        <v>737</v>
      </c>
      <c r="F141" s="23" t="s">
        <v>104</v>
      </c>
      <c r="G141" s="76">
        <v>1</v>
      </c>
      <c r="H141" s="73">
        <v>839.1</v>
      </c>
      <c r="I141" s="124">
        <v>4.7572744841414458E-4</v>
      </c>
      <c r="J141" s="125">
        <f t="shared" si="1"/>
        <v>0.98896475034227771</v>
      </c>
    </row>
    <row r="142" spans="2:10" ht="26.4" x14ac:dyDescent="0.25">
      <c r="B142" s="77" t="s">
        <v>524</v>
      </c>
      <c r="C142" s="74" t="s">
        <v>98</v>
      </c>
      <c r="D142" s="23" t="s">
        <v>525</v>
      </c>
      <c r="E142" s="75" t="s">
        <v>526</v>
      </c>
      <c r="F142" s="23" t="s">
        <v>108</v>
      </c>
      <c r="G142" s="76">
        <v>34.44</v>
      </c>
      <c r="H142" s="73">
        <v>837.93</v>
      </c>
      <c r="I142" s="124">
        <v>4.7506411732768937E-4</v>
      </c>
      <c r="J142" s="125">
        <f t="shared" si="1"/>
        <v>0.98943981445960538</v>
      </c>
    </row>
    <row r="143" spans="2:10" x14ac:dyDescent="0.25">
      <c r="B143" s="77" t="s">
        <v>135</v>
      </c>
      <c r="C143" s="74" t="s">
        <v>98</v>
      </c>
      <c r="D143" s="23" t="s">
        <v>417</v>
      </c>
      <c r="E143" s="75" t="s">
        <v>418</v>
      </c>
      <c r="F143" s="23" t="s">
        <v>105</v>
      </c>
      <c r="G143" s="76">
        <v>450</v>
      </c>
      <c r="H143" s="73">
        <v>828</v>
      </c>
      <c r="I143" s="124">
        <v>4.6943430733751841E-4</v>
      </c>
      <c r="J143" s="125">
        <f t="shared" ref="J143:J192" si="2">I143+J142</f>
        <v>0.98990924876694286</v>
      </c>
    </row>
    <row r="144" spans="2:10" ht="39.6" x14ac:dyDescent="0.25">
      <c r="B144" s="77" t="s">
        <v>699</v>
      </c>
      <c r="C144" s="74" t="s">
        <v>98</v>
      </c>
      <c r="D144" s="23" t="s">
        <v>700</v>
      </c>
      <c r="E144" s="75" t="s">
        <v>701</v>
      </c>
      <c r="F144" s="23" t="s">
        <v>104</v>
      </c>
      <c r="G144" s="76">
        <v>1</v>
      </c>
      <c r="H144" s="73">
        <v>732.44</v>
      </c>
      <c r="I144" s="124">
        <v>4.1525659911387924E-4</v>
      </c>
      <c r="J144" s="125">
        <f t="shared" si="2"/>
        <v>0.99032450536605676</v>
      </c>
    </row>
    <row r="145" spans="2:10" ht="26.4" x14ac:dyDescent="0.25">
      <c r="B145" s="77" t="s">
        <v>669</v>
      </c>
      <c r="C145" s="74" t="s">
        <v>106</v>
      </c>
      <c r="D145" s="23" t="s">
        <v>670</v>
      </c>
      <c r="E145" s="75" t="s">
        <v>671</v>
      </c>
      <c r="F145" s="23" t="s">
        <v>191</v>
      </c>
      <c r="G145" s="76">
        <v>10</v>
      </c>
      <c r="H145" s="73">
        <v>725.3</v>
      </c>
      <c r="I145" s="124">
        <v>4.1120857863756292E-4</v>
      </c>
      <c r="J145" s="125">
        <f t="shared" si="2"/>
        <v>0.99073571394469429</v>
      </c>
    </row>
    <row r="146" spans="2:10" ht="26.4" x14ac:dyDescent="0.25">
      <c r="B146" s="77" t="s">
        <v>663</v>
      </c>
      <c r="C146" s="74" t="s">
        <v>98</v>
      </c>
      <c r="D146" s="23" t="s">
        <v>664</v>
      </c>
      <c r="E146" s="75" t="s">
        <v>665</v>
      </c>
      <c r="F146" s="23" t="s">
        <v>104</v>
      </c>
      <c r="G146" s="76">
        <v>10</v>
      </c>
      <c r="H146" s="73">
        <v>725.1</v>
      </c>
      <c r="I146" s="124">
        <v>4.1109518870825437E-4</v>
      </c>
      <c r="J146" s="125">
        <f t="shared" si="2"/>
        <v>0.99114680913340258</v>
      </c>
    </row>
    <row r="147" spans="2:10" ht="26.4" x14ac:dyDescent="0.25">
      <c r="B147" s="77" t="s">
        <v>770</v>
      </c>
      <c r="C147" s="74" t="s">
        <v>66</v>
      </c>
      <c r="D147" s="23" t="s">
        <v>371</v>
      </c>
      <c r="E147" s="75" t="s">
        <v>372</v>
      </c>
      <c r="F147" s="23" t="s">
        <v>104</v>
      </c>
      <c r="G147" s="76">
        <v>2</v>
      </c>
      <c r="H147" s="73">
        <v>698.68</v>
      </c>
      <c r="I147" s="124">
        <v>3.96116379046591E-4</v>
      </c>
      <c r="J147" s="125">
        <f t="shared" si="2"/>
        <v>0.99154292551244916</v>
      </c>
    </row>
    <row r="148" spans="2:10" x14ac:dyDescent="0.25">
      <c r="B148" s="77" t="s">
        <v>582</v>
      </c>
      <c r="C148" s="74" t="s">
        <v>98</v>
      </c>
      <c r="D148" s="23" t="s">
        <v>583</v>
      </c>
      <c r="E148" s="75" t="s">
        <v>584</v>
      </c>
      <c r="F148" s="23" t="s">
        <v>104</v>
      </c>
      <c r="G148" s="76">
        <v>1</v>
      </c>
      <c r="H148" s="73">
        <v>697.25</v>
      </c>
      <c r="I148" s="124">
        <v>3.9530564105203468E-4</v>
      </c>
      <c r="J148" s="125">
        <f t="shared" si="2"/>
        <v>0.99193823115350122</v>
      </c>
    </row>
    <row r="149" spans="2:10" x14ac:dyDescent="0.25">
      <c r="B149" s="77" t="s">
        <v>649</v>
      </c>
      <c r="C149" s="74" t="s">
        <v>98</v>
      </c>
      <c r="D149" s="23" t="s">
        <v>650</v>
      </c>
      <c r="E149" s="75" t="s">
        <v>651</v>
      </c>
      <c r="F149" s="23" t="s">
        <v>104</v>
      </c>
      <c r="G149" s="76">
        <v>12</v>
      </c>
      <c r="H149" s="73">
        <v>696.48</v>
      </c>
      <c r="I149" s="124">
        <v>3.948690898241967E-4</v>
      </c>
      <c r="J149" s="125">
        <f t="shared" si="2"/>
        <v>0.99233310024332544</v>
      </c>
    </row>
    <row r="150" spans="2:10" ht="52.8" x14ac:dyDescent="0.25">
      <c r="B150" s="77" t="s">
        <v>560</v>
      </c>
      <c r="C150" s="74" t="s">
        <v>66</v>
      </c>
      <c r="D150" s="23" t="s">
        <v>338</v>
      </c>
      <c r="E150" s="75" t="s">
        <v>339</v>
      </c>
      <c r="F150" s="23" t="s">
        <v>108</v>
      </c>
      <c r="G150" s="76">
        <v>2.16</v>
      </c>
      <c r="H150" s="73">
        <v>694.87</v>
      </c>
      <c r="I150" s="124">
        <v>3.9395630089326261E-4</v>
      </c>
      <c r="J150" s="125">
        <f t="shared" si="2"/>
        <v>0.99272705654421867</v>
      </c>
    </row>
    <row r="151" spans="2:10" x14ac:dyDescent="0.25">
      <c r="B151" s="77" t="s">
        <v>837</v>
      </c>
      <c r="C151" s="74" t="s">
        <v>99</v>
      </c>
      <c r="D151" s="23" t="s">
        <v>617</v>
      </c>
      <c r="E151" s="75" t="s">
        <v>618</v>
      </c>
      <c r="F151" s="23" t="s">
        <v>572</v>
      </c>
      <c r="G151" s="76">
        <v>2</v>
      </c>
      <c r="H151" s="73">
        <v>688.06</v>
      </c>
      <c r="I151" s="124">
        <v>3.9009537380030546E-4</v>
      </c>
      <c r="J151" s="125">
        <f t="shared" si="2"/>
        <v>0.99311715191801897</v>
      </c>
    </row>
    <row r="152" spans="2:10" ht="26.4" x14ac:dyDescent="0.25">
      <c r="B152" s="77" t="s">
        <v>717</v>
      </c>
      <c r="C152" s="74" t="s">
        <v>98</v>
      </c>
      <c r="D152" s="23" t="s">
        <v>718</v>
      </c>
      <c r="E152" s="75" t="s">
        <v>719</v>
      </c>
      <c r="F152" s="23" t="s">
        <v>104</v>
      </c>
      <c r="G152" s="76">
        <v>6</v>
      </c>
      <c r="H152" s="73">
        <v>683.82</v>
      </c>
      <c r="I152" s="124">
        <v>3.8769150729896365E-4</v>
      </c>
      <c r="J152" s="125">
        <f t="shared" si="2"/>
        <v>0.99350484342531797</v>
      </c>
    </row>
    <row r="153" spans="2:10" x14ac:dyDescent="0.25">
      <c r="B153" s="77" t="s">
        <v>510</v>
      </c>
      <c r="C153" s="74" t="s">
        <v>98</v>
      </c>
      <c r="D153" s="23" t="s">
        <v>511</v>
      </c>
      <c r="E153" s="75" t="s">
        <v>512</v>
      </c>
      <c r="F153" s="23" t="s">
        <v>107</v>
      </c>
      <c r="G153" s="76">
        <v>3.9</v>
      </c>
      <c r="H153" s="73">
        <v>635.70000000000005</v>
      </c>
      <c r="I153" s="124">
        <v>3.6040989030731942E-4</v>
      </c>
      <c r="J153" s="125">
        <f t="shared" si="2"/>
        <v>0.99386525331562525</v>
      </c>
    </row>
    <row r="154" spans="2:10" x14ac:dyDescent="0.25">
      <c r="B154" s="77" t="s">
        <v>830</v>
      </c>
      <c r="C154" s="74" t="s">
        <v>99</v>
      </c>
      <c r="D154" s="23" t="s">
        <v>167</v>
      </c>
      <c r="E154" s="75" t="s">
        <v>168</v>
      </c>
      <c r="F154" s="23" t="s">
        <v>104</v>
      </c>
      <c r="G154" s="76">
        <v>2</v>
      </c>
      <c r="H154" s="73">
        <v>603.1</v>
      </c>
      <c r="I154" s="124">
        <v>3.4192733183002099E-4</v>
      </c>
      <c r="J154" s="125">
        <f t="shared" si="2"/>
        <v>0.99420718064745528</v>
      </c>
    </row>
    <row r="155" spans="2:10" ht="26.4" x14ac:dyDescent="0.25">
      <c r="B155" s="77" t="s">
        <v>527</v>
      </c>
      <c r="C155" s="74" t="s">
        <v>98</v>
      </c>
      <c r="D155" s="23" t="s">
        <v>528</v>
      </c>
      <c r="E155" s="75" t="s">
        <v>529</v>
      </c>
      <c r="F155" s="23" t="s">
        <v>108</v>
      </c>
      <c r="G155" s="76">
        <v>34.44</v>
      </c>
      <c r="H155" s="73">
        <v>576.87</v>
      </c>
      <c r="I155" s="124">
        <v>3.2705624260120079E-4</v>
      </c>
      <c r="J155" s="125">
        <f t="shared" si="2"/>
        <v>0.99453423689005649</v>
      </c>
    </row>
    <row r="156" spans="2:10" x14ac:dyDescent="0.25">
      <c r="B156" s="77" t="s">
        <v>708</v>
      </c>
      <c r="C156" s="74" t="s">
        <v>99</v>
      </c>
      <c r="D156" s="23" t="s">
        <v>709</v>
      </c>
      <c r="E156" s="75" t="s">
        <v>710</v>
      </c>
      <c r="F156" s="23" t="s">
        <v>104</v>
      </c>
      <c r="G156" s="76">
        <v>5</v>
      </c>
      <c r="H156" s="73">
        <v>575.15</v>
      </c>
      <c r="I156" s="124">
        <v>3.26081089209147E-4</v>
      </c>
      <c r="J156" s="125">
        <f t="shared" si="2"/>
        <v>0.99486031797926566</v>
      </c>
    </row>
    <row r="157" spans="2:10" ht="26.4" x14ac:dyDescent="0.25">
      <c r="B157" s="77" t="s">
        <v>804</v>
      </c>
      <c r="C157" s="74" t="s">
        <v>98</v>
      </c>
      <c r="D157" s="23" t="s">
        <v>141</v>
      </c>
      <c r="E157" s="75" t="s">
        <v>426</v>
      </c>
      <c r="F157" s="23" t="s">
        <v>105</v>
      </c>
      <c r="G157" s="76">
        <v>5</v>
      </c>
      <c r="H157" s="73">
        <v>566.54999999999995</v>
      </c>
      <c r="I157" s="124">
        <v>3.2120532224887805E-4</v>
      </c>
      <c r="J157" s="125">
        <f t="shared" si="2"/>
        <v>0.99518152330151455</v>
      </c>
    </row>
    <row r="158" spans="2:10" x14ac:dyDescent="0.25">
      <c r="B158" s="77" t="s">
        <v>764</v>
      </c>
      <c r="C158" s="74" t="s">
        <v>99</v>
      </c>
      <c r="D158" s="23" t="s">
        <v>765</v>
      </c>
      <c r="E158" s="75" t="s">
        <v>766</v>
      </c>
      <c r="F158" s="23" t="s">
        <v>104</v>
      </c>
      <c r="G158" s="76">
        <v>1</v>
      </c>
      <c r="H158" s="73">
        <v>529.45000000000005</v>
      </c>
      <c r="I158" s="124">
        <v>3.0017149036213665E-4</v>
      </c>
      <c r="J158" s="125">
        <f t="shared" si="2"/>
        <v>0.99548169479187665</v>
      </c>
    </row>
    <row r="159" spans="2:10" ht="52.8" x14ac:dyDescent="0.25">
      <c r="B159" s="77" t="s">
        <v>779</v>
      </c>
      <c r="C159" s="74" t="s">
        <v>98</v>
      </c>
      <c r="D159" s="23" t="s">
        <v>780</v>
      </c>
      <c r="E159" s="75" t="s">
        <v>781</v>
      </c>
      <c r="F159" s="23" t="s">
        <v>108</v>
      </c>
      <c r="G159" s="76">
        <v>2.2000000000000002</v>
      </c>
      <c r="H159" s="73">
        <v>524.48</v>
      </c>
      <c r="I159" s="124">
        <v>2.9735375061881844E-4</v>
      </c>
      <c r="J159" s="125">
        <f t="shared" si="2"/>
        <v>0.99577904854249544</v>
      </c>
    </row>
    <row r="160" spans="2:10" x14ac:dyDescent="0.25">
      <c r="B160" s="77" t="s">
        <v>619</v>
      </c>
      <c r="C160" s="74" t="s">
        <v>99</v>
      </c>
      <c r="D160" s="23" t="s">
        <v>620</v>
      </c>
      <c r="E160" s="75" t="s">
        <v>621</v>
      </c>
      <c r="F160" s="23" t="s">
        <v>104</v>
      </c>
      <c r="G160" s="76">
        <v>18</v>
      </c>
      <c r="H160" s="73">
        <v>468</v>
      </c>
      <c r="I160" s="124">
        <v>2.6533243458207563E-4</v>
      </c>
      <c r="J160" s="125">
        <f t="shared" si="2"/>
        <v>0.99604438097707748</v>
      </c>
    </row>
    <row r="161" spans="2:10" x14ac:dyDescent="0.25">
      <c r="B161" s="77" t="s">
        <v>705</v>
      </c>
      <c r="C161" s="74" t="s">
        <v>201</v>
      </c>
      <c r="D161" s="23" t="s">
        <v>706</v>
      </c>
      <c r="E161" s="75" t="s">
        <v>707</v>
      </c>
      <c r="F161" s="23" t="s">
        <v>104</v>
      </c>
      <c r="G161" s="76">
        <v>5</v>
      </c>
      <c r="H161" s="73">
        <v>437.8</v>
      </c>
      <c r="I161" s="124">
        <v>2.4821055525648018E-4</v>
      </c>
      <c r="J161" s="125">
        <f t="shared" si="2"/>
        <v>0.99629259153233396</v>
      </c>
    </row>
    <row r="162" spans="2:10" ht="39.6" x14ac:dyDescent="0.25">
      <c r="B162" s="77" t="s">
        <v>562</v>
      </c>
      <c r="C162" s="74" t="s">
        <v>98</v>
      </c>
      <c r="D162" s="23" t="s">
        <v>563</v>
      </c>
      <c r="E162" s="75" t="s">
        <v>564</v>
      </c>
      <c r="F162" s="23" t="s">
        <v>108</v>
      </c>
      <c r="G162" s="76">
        <v>0.72</v>
      </c>
      <c r="H162" s="73">
        <v>429.16</v>
      </c>
      <c r="I162" s="124">
        <v>2.4331211031034954E-4</v>
      </c>
      <c r="J162" s="125">
        <f t="shared" si="2"/>
        <v>0.99653590364264433</v>
      </c>
    </row>
    <row r="163" spans="2:10" ht="39.6" x14ac:dyDescent="0.25">
      <c r="B163" s="77" t="s">
        <v>831</v>
      </c>
      <c r="C163" s="74" t="s">
        <v>98</v>
      </c>
      <c r="D163" s="23" t="s">
        <v>832</v>
      </c>
      <c r="E163" s="75" t="s">
        <v>833</v>
      </c>
      <c r="F163" s="23" t="s">
        <v>104</v>
      </c>
      <c r="G163" s="76">
        <v>2</v>
      </c>
      <c r="H163" s="73">
        <v>404.06</v>
      </c>
      <c r="I163" s="124">
        <v>2.2908167418212282E-4</v>
      </c>
      <c r="J163" s="125">
        <f t="shared" si="2"/>
        <v>0.99676498531682645</v>
      </c>
    </row>
    <row r="164" spans="2:10" ht="26.4" x14ac:dyDescent="0.25">
      <c r="B164" s="77" t="s">
        <v>147</v>
      </c>
      <c r="C164" s="74" t="s">
        <v>98</v>
      </c>
      <c r="D164" s="23" t="s">
        <v>142</v>
      </c>
      <c r="E164" s="75" t="s">
        <v>143</v>
      </c>
      <c r="F164" s="23" t="s">
        <v>108</v>
      </c>
      <c r="G164" s="76">
        <v>51</v>
      </c>
      <c r="H164" s="73">
        <v>386.58</v>
      </c>
      <c r="I164" s="124">
        <v>2.1917139436055299E-4</v>
      </c>
      <c r="J164" s="125">
        <f t="shared" si="2"/>
        <v>0.99698415671118701</v>
      </c>
    </row>
    <row r="165" spans="2:10" ht="39.6" x14ac:dyDescent="0.25">
      <c r="B165" s="77" t="s">
        <v>593</v>
      </c>
      <c r="C165" s="74" t="s">
        <v>98</v>
      </c>
      <c r="D165" s="23" t="s">
        <v>594</v>
      </c>
      <c r="E165" s="75" t="s">
        <v>595</v>
      </c>
      <c r="F165" s="23" t="s">
        <v>104</v>
      </c>
      <c r="G165" s="76">
        <v>1</v>
      </c>
      <c r="H165" s="73">
        <v>358.9</v>
      </c>
      <c r="I165" s="124">
        <v>2.0347822814424559E-4</v>
      </c>
      <c r="J165" s="125">
        <f t="shared" si="2"/>
        <v>0.99718763493933127</v>
      </c>
    </row>
    <row r="166" spans="2:10" x14ac:dyDescent="0.25">
      <c r="B166" s="77" t="s">
        <v>389</v>
      </c>
      <c r="C166" s="74" t="s">
        <v>201</v>
      </c>
      <c r="D166" s="23" t="s">
        <v>390</v>
      </c>
      <c r="E166" s="75" t="s">
        <v>391</v>
      </c>
      <c r="F166" s="23" t="s">
        <v>104</v>
      </c>
      <c r="G166" s="76">
        <v>1</v>
      </c>
      <c r="H166" s="73">
        <v>345.46</v>
      </c>
      <c r="I166" s="124">
        <v>1.9585842489470908E-4</v>
      </c>
      <c r="J166" s="125">
        <f t="shared" si="2"/>
        <v>0.99738349336422594</v>
      </c>
    </row>
    <row r="167" spans="2:10" ht="26.4" x14ac:dyDescent="0.25">
      <c r="B167" s="77" t="s">
        <v>631</v>
      </c>
      <c r="C167" s="74" t="s">
        <v>98</v>
      </c>
      <c r="D167" s="23" t="s">
        <v>632</v>
      </c>
      <c r="E167" s="75" t="s">
        <v>633</v>
      </c>
      <c r="F167" s="23" t="s">
        <v>104</v>
      </c>
      <c r="G167" s="76">
        <v>8</v>
      </c>
      <c r="H167" s="73">
        <v>344.48</v>
      </c>
      <c r="I167" s="124">
        <v>1.9530281424109705E-4</v>
      </c>
      <c r="J167" s="125">
        <f t="shared" si="2"/>
        <v>0.99757879617846701</v>
      </c>
    </row>
    <row r="168" spans="2:10" x14ac:dyDescent="0.25">
      <c r="B168" s="77" t="s">
        <v>821</v>
      </c>
      <c r="C168" s="74" t="s">
        <v>99</v>
      </c>
      <c r="D168" s="23" t="s">
        <v>167</v>
      </c>
      <c r="E168" s="75" t="s">
        <v>168</v>
      </c>
      <c r="F168" s="23" t="s">
        <v>104</v>
      </c>
      <c r="G168" s="76">
        <v>1</v>
      </c>
      <c r="H168" s="73">
        <v>301.55</v>
      </c>
      <c r="I168" s="124">
        <v>1.7096366591501049E-4</v>
      </c>
      <c r="J168" s="125">
        <f t="shared" si="2"/>
        <v>0.99774975984438197</v>
      </c>
    </row>
    <row r="169" spans="2:10" x14ac:dyDescent="0.25">
      <c r="B169" s="77" t="s">
        <v>838</v>
      </c>
      <c r="C169" s="74" t="s">
        <v>99</v>
      </c>
      <c r="D169" s="23" t="s">
        <v>169</v>
      </c>
      <c r="E169" s="75" t="s">
        <v>170</v>
      </c>
      <c r="F169" s="23" t="s">
        <v>104</v>
      </c>
      <c r="G169" s="76">
        <v>2</v>
      </c>
      <c r="H169" s="73">
        <v>267.74</v>
      </c>
      <c r="I169" s="124">
        <v>1.5179509836539515E-4</v>
      </c>
      <c r="J169" s="125">
        <f t="shared" si="2"/>
        <v>0.99790155494274735</v>
      </c>
    </row>
    <row r="170" spans="2:10" x14ac:dyDescent="0.25">
      <c r="B170" s="77" t="s">
        <v>655</v>
      </c>
      <c r="C170" s="74" t="s">
        <v>99</v>
      </c>
      <c r="D170" s="23" t="s">
        <v>656</v>
      </c>
      <c r="E170" s="75" t="s">
        <v>657</v>
      </c>
      <c r="F170" s="23" t="s">
        <v>572</v>
      </c>
      <c r="G170" s="76">
        <v>1</v>
      </c>
      <c r="H170" s="73">
        <v>266.33</v>
      </c>
      <c r="I170" s="124">
        <v>1.5099569936376966E-4</v>
      </c>
      <c r="J170" s="125">
        <f t="shared" si="2"/>
        <v>0.99805255064211107</v>
      </c>
    </row>
    <row r="171" spans="2:10" ht="26.4" x14ac:dyDescent="0.25">
      <c r="B171" s="77" t="s">
        <v>675</v>
      </c>
      <c r="C171" s="74" t="s">
        <v>98</v>
      </c>
      <c r="D171" s="23" t="s">
        <v>676</v>
      </c>
      <c r="E171" s="75" t="s">
        <v>677</v>
      </c>
      <c r="F171" s="23" t="s">
        <v>104</v>
      </c>
      <c r="G171" s="76">
        <v>1</v>
      </c>
      <c r="H171" s="73">
        <v>263.52999999999997</v>
      </c>
      <c r="I171" s="124">
        <v>1.4940824035344954E-4</v>
      </c>
      <c r="J171" s="125">
        <f t="shared" si="2"/>
        <v>0.99820195888246455</v>
      </c>
    </row>
    <row r="172" spans="2:10" ht="26.4" x14ac:dyDescent="0.25">
      <c r="B172" s="77" t="s">
        <v>149</v>
      </c>
      <c r="C172" s="74" t="s">
        <v>98</v>
      </c>
      <c r="D172" s="23" t="s">
        <v>142</v>
      </c>
      <c r="E172" s="75" t="s">
        <v>143</v>
      </c>
      <c r="F172" s="23" t="s">
        <v>108</v>
      </c>
      <c r="G172" s="76">
        <v>32.549999999999997</v>
      </c>
      <c r="H172" s="73">
        <v>246.73</v>
      </c>
      <c r="I172" s="124">
        <v>1.398834862915289E-4</v>
      </c>
      <c r="J172" s="125">
        <f t="shared" si="2"/>
        <v>0.99834184236875612</v>
      </c>
    </row>
    <row r="173" spans="2:10" x14ac:dyDescent="0.25">
      <c r="B173" s="77" t="s">
        <v>723</v>
      </c>
      <c r="C173" s="74" t="s">
        <v>99</v>
      </c>
      <c r="D173" s="23" t="s">
        <v>724</v>
      </c>
      <c r="E173" s="75" t="s">
        <v>725</v>
      </c>
      <c r="F173" s="23" t="s">
        <v>104</v>
      </c>
      <c r="G173" s="76">
        <v>1</v>
      </c>
      <c r="H173" s="73">
        <v>237.23</v>
      </c>
      <c r="I173" s="124">
        <v>1.3449746464937136E-4</v>
      </c>
      <c r="J173" s="125">
        <f t="shared" si="2"/>
        <v>0.99847633983340545</v>
      </c>
    </row>
    <row r="174" spans="2:10" x14ac:dyDescent="0.25">
      <c r="B174" s="77" t="s">
        <v>750</v>
      </c>
      <c r="C174" s="74" t="s">
        <v>201</v>
      </c>
      <c r="D174" s="23" t="s">
        <v>751</v>
      </c>
      <c r="E174" s="75" t="s">
        <v>752</v>
      </c>
      <c r="F174" s="23" t="s">
        <v>104</v>
      </c>
      <c r="G174" s="76">
        <v>3</v>
      </c>
      <c r="H174" s="73">
        <v>226.92</v>
      </c>
      <c r="I174" s="124">
        <v>1.286522137935141E-4</v>
      </c>
      <c r="J174" s="125">
        <f t="shared" si="2"/>
        <v>0.99860499204719899</v>
      </c>
    </row>
    <row r="175" spans="2:10" x14ac:dyDescent="0.25">
      <c r="B175" s="77" t="s">
        <v>485</v>
      </c>
      <c r="C175" s="74" t="s">
        <v>99</v>
      </c>
      <c r="D175" s="23" t="s">
        <v>486</v>
      </c>
      <c r="E175" s="75" t="s">
        <v>487</v>
      </c>
      <c r="F175" s="23" t="s">
        <v>108</v>
      </c>
      <c r="G175" s="76">
        <v>4.66</v>
      </c>
      <c r="H175" s="73">
        <v>210.17</v>
      </c>
      <c r="I175" s="124">
        <v>1.1915580721392059E-4</v>
      </c>
      <c r="J175" s="125">
        <f t="shared" si="2"/>
        <v>0.99872414785441288</v>
      </c>
    </row>
    <row r="176" spans="2:10" ht="26.4" x14ac:dyDescent="0.25">
      <c r="B176" s="77" t="s">
        <v>521</v>
      </c>
      <c r="C176" s="74" t="s">
        <v>98</v>
      </c>
      <c r="D176" s="23" t="s">
        <v>522</v>
      </c>
      <c r="E176" s="75" t="s">
        <v>523</v>
      </c>
      <c r="F176" s="23" t="s">
        <v>108</v>
      </c>
      <c r="G176" s="76">
        <v>34.44</v>
      </c>
      <c r="H176" s="73">
        <v>207.67</v>
      </c>
      <c r="I176" s="124">
        <v>1.1773843309756334E-4</v>
      </c>
      <c r="J176" s="125">
        <f t="shared" si="2"/>
        <v>0.99884188628751047</v>
      </c>
    </row>
    <row r="177" spans="2:10" x14ac:dyDescent="0.25">
      <c r="B177" s="77" t="s">
        <v>622</v>
      </c>
      <c r="C177" s="74" t="s">
        <v>99</v>
      </c>
      <c r="D177" s="23" t="s">
        <v>623</v>
      </c>
      <c r="E177" s="75" t="s">
        <v>624</v>
      </c>
      <c r="F177" s="23" t="s">
        <v>104</v>
      </c>
      <c r="G177" s="76">
        <v>4</v>
      </c>
      <c r="H177" s="73">
        <v>197.48</v>
      </c>
      <c r="I177" s="124">
        <v>1.1196121619929122E-4</v>
      </c>
      <c r="J177" s="125">
        <f t="shared" si="2"/>
        <v>0.99895384750370975</v>
      </c>
    </row>
    <row r="178" spans="2:10" x14ac:dyDescent="0.25">
      <c r="B178" s="77" t="s">
        <v>720</v>
      </c>
      <c r="C178" s="74" t="s">
        <v>99</v>
      </c>
      <c r="D178" s="23" t="s">
        <v>721</v>
      </c>
      <c r="E178" s="75" t="s">
        <v>722</v>
      </c>
      <c r="F178" s="23" t="s">
        <v>104</v>
      </c>
      <c r="G178" s="76">
        <v>2</v>
      </c>
      <c r="H178" s="73">
        <v>189.9</v>
      </c>
      <c r="I178" s="124">
        <v>1.0766373787849609E-4</v>
      </c>
      <c r="J178" s="125">
        <f t="shared" si="2"/>
        <v>0.99906151124158826</v>
      </c>
    </row>
    <row r="179" spans="2:10" x14ac:dyDescent="0.25">
      <c r="B179" s="77" t="s">
        <v>628</v>
      </c>
      <c r="C179" s="74" t="s">
        <v>99</v>
      </c>
      <c r="D179" s="23" t="s">
        <v>629</v>
      </c>
      <c r="E179" s="75" t="s">
        <v>630</v>
      </c>
      <c r="F179" s="23" t="s">
        <v>104</v>
      </c>
      <c r="G179" s="76">
        <v>4</v>
      </c>
      <c r="H179" s="73">
        <v>184.52</v>
      </c>
      <c r="I179" s="124">
        <v>1.046135487800953E-4</v>
      </c>
      <c r="J179" s="125">
        <f t="shared" si="2"/>
        <v>0.99916612479036837</v>
      </c>
    </row>
    <row r="180" spans="2:10" ht="39.6" x14ac:dyDescent="0.25">
      <c r="B180" s="77" t="s">
        <v>503</v>
      </c>
      <c r="C180" s="74" t="s">
        <v>98</v>
      </c>
      <c r="D180" s="23" t="s">
        <v>504</v>
      </c>
      <c r="E180" s="75" t="s">
        <v>505</v>
      </c>
      <c r="F180" s="23" t="s">
        <v>108</v>
      </c>
      <c r="G180" s="76">
        <v>1.94</v>
      </c>
      <c r="H180" s="73">
        <v>181.86</v>
      </c>
      <c r="I180" s="124">
        <v>1.031054627202912E-4</v>
      </c>
      <c r="J180" s="125">
        <f t="shared" si="2"/>
        <v>0.99926923025308867</v>
      </c>
    </row>
    <row r="181" spans="2:10" ht="26.4" x14ac:dyDescent="0.25">
      <c r="B181" s="77" t="s">
        <v>672</v>
      </c>
      <c r="C181" s="74" t="s">
        <v>98</v>
      </c>
      <c r="D181" s="23" t="s">
        <v>673</v>
      </c>
      <c r="E181" s="75" t="s">
        <v>674</v>
      </c>
      <c r="F181" s="23" t="s">
        <v>104</v>
      </c>
      <c r="G181" s="76">
        <v>1</v>
      </c>
      <c r="H181" s="73">
        <v>169.77</v>
      </c>
      <c r="I181" s="124">
        <v>9.6251041493587575E-5</v>
      </c>
      <c r="J181" s="125">
        <f t="shared" si="2"/>
        <v>0.99936548129458225</v>
      </c>
    </row>
    <row r="182" spans="2:10" ht="39.6" x14ac:dyDescent="0.25">
      <c r="B182" s="77" t="s">
        <v>808</v>
      </c>
      <c r="C182" s="74" t="s">
        <v>98</v>
      </c>
      <c r="D182" s="23" t="s">
        <v>430</v>
      </c>
      <c r="E182" s="75" t="s">
        <v>431</v>
      </c>
      <c r="F182" s="23" t="s">
        <v>105</v>
      </c>
      <c r="G182" s="76">
        <v>0.25</v>
      </c>
      <c r="H182" s="73">
        <v>167.74</v>
      </c>
      <c r="I182" s="124">
        <v>9.5100133711105496E-5</v>
      </c>
      <c r="J182" s="125">
        <f t="shared" si="2"/>
        <v>0.9994605814282933</v>
      </c>
    </row>
    <row r="183" spans="2:10" ht="26.4" x14ac:dyDescent="0.25">
      <c r="B183" s="77" t="s">
        <v>799</v>
      </c>
      <c r="C183" s="74" t="s">
        <v>98</v>
      </c>
      <c r="D183" s="23" t="s">
        <v>800</v>
      </c>
      <c r="E183" s="75" t="s">
        <v>801</v>
      </c>
      <c r="F183" s="23" t="s">
        <v>107</v>
      </c>
      <c r="G183" s="76">
        <v>20</v>
      </c>
      <c r="H183" s="73">
        <v>162.80000000000001</v>
      </c>
      <c r="I183" s="124">
        <v>9.2299402457183578E-5</v>
      </c>
      <c r="J183" s="125">
        <f t="shared" si="2"/>
        <v>0.99955288083075045</v>
      </c>
    </row>
    <row r="184" spans="2:10" ht="26.4" x14ac:dyDescent="0.25">
      <c r="B184" s="77" t="s">
        <v>576</v>
      </c>
      <c r="C184" s="74" t="s">
        <v>98</v>
      </c>
      <c r="D184" s="23" t="s">
        <v>577</v>
      </c>
      <c r="E184" s="75" t="s">
        <v>578</v>
      </c>
      <c r="F184" s="23" t="s">
        <v>104</v>
      </c>
      <c r="G184" s="76">
        <v>1</v>
      </c>
      <c r="H184" s="73">
        <v>150.34</v>
      </c>
      <c r="I184" s="124">
        <v>8.5235209861259087E-5</v>
      </c>
      <c r="J184" s="125">
        <f t="shared" si="2"/>
        <v>0.9996381160406117</v>
      </c>
    </row>
    <row r="185" spans="2:10" ht="39.6" x14ac:dyDescent="0.25">
      <c r="B185" s="77" t="s">
        <v>759</v>
      </c>
      <c r="C185" s="74" t="s">
        <v>106</v>
      </c>
      <c r="D185" s="23" t="s">
        <v>760</v>
      </c>
      <c r="E185" s="75" t="s">
        <v>761</v>
      </c>
      <c r="F185" s="23" t="s">
        <v>191</v>
      </c>
      <c r="G185" s="76">
        <v>3</v>
      </c>
      <c r="H185" s="73">
        <v>147.47999999999999</v>
      </c>
      <c r="I185" s="124">
        <v>8.3613733872146389E-5</v>
      </c>
      <c r="J185" s="125">
        <f t="shared" si="2"/>
        <v>0.99972172977448381</v>
      </c>
    </row>
    <row r="186" spans="2:10" x14ac:dyDescent="0.25">
      <c r="B186" s="77" t="s">
        <v>726</v>
      </c>
      <c r="C186" s="74" t="s">
        <v>99</v>
      </c>
      <c r="D186" s="23" t="s">
        <v>727</v>
      </c>
      <c r="E186" s="75" t="s">
        <v>728</v>
      </c>
      <c r="F186" s="23" t="s">
        <v>104</v>
      </c>
      <c r="G186" s="76">
        <v>1</v>
      </c>
      <c r="H186" s="73">
        <v>131.21</v>
      </c>
      <c r="I186" s="124">
        <v>7.4389463122893478E-5</v>
      </c>
      <c r="J186" s="125">
        <f t="shared" si="2"/>
        <v>0.9997961192376067</v>
      </c>
    </row>
    <row r="187" spans="2:10" ht="26.4" x14ac:dyDescent="0.25">
      <c r="B187" s="77" t="s">
        <v>756</v>
      </c>
      <c r="C187" s="74" t="s">
        <v>98</v>
      </c>
      <c r="D187" s="23" t="s">
        <v>757</v>
      </c>
      <c r="E187" s="75" t="s">
        <v>758</v>
      </c>
      <c r="F187" s="23" t="s">
        <v>104</v>
      </c>
      <c r="G187" s="76">
        <v>3</v>
      </c>
      <c r="H187" s="73">
        <v>92.07</v>
      </c>
      <c r="I187" s="124">
        <v>5.2199053957204494E-5</v>
      </c>
      <c r="J187" s="125">
        <f t="shared" si="2"/>
        <v>0.99984831829156395</v>
      </c>
    </row>
    <row r="188" spans="2:10" x14ac:dyDescent="0.25">
      <c r="B188" s="77" t="s">
        <v>625</v>
      </c>
      <c r="C188" s="74" t="s">
        <v>99</v>
      </c>
      <c r="D188" s="23" t="s">
        <v>626</v>
      </c>
      <c r="E188" s="75" t="s">
        <v>627</v>
      </c>
      <c r="F188" s="23" t="s">
        <v>104</v>
      </c>
      <c r="G188" s="76">
        <v>1</v>
      </c>
      <c r="H188" s="73">
        <v>88.26</v>
      </c>
      <c r="I188" s="124">
        <v>5.0038975803876061E-5</v>
      </c>
      <c r="J188" s="125">
        <f t="shared" si="2"/>
        <v>0.99989835726736787</v>
      </c>
    </row>
    <row r="189" spans="2:10" ht="26.4" x14ac:dyDescent="0.25">
      <c r="B189" s="77" t="s">
        <v>806</v>
      </c>
      <c r="C189" s="74" t="s">
        <v>98</v>
      </c>
      <c r="D189" s="23" t="s">
        <v>427</v>
      </c>
      <c r="E189" s="75" t="s">
        <v>428</v>
      </c>
      <c r="F189" s="23" t="s">
        <v>105</v>
      </c>
      <c r="G189" s="76">
        <v>0.54</v>
      </c>
      <c r="H189" s="73">
        <v>67.349999999999994</v>
      </c>
      <c r="I189" s="124">
        <v>3.8184058694664084E-5</v>
      </c>
      <c r="J189" s="125">
        <f t="shared" si="2"/>
        <v>0.99993654132606258</v>
      </c>
    </row>
    <row r="190" spans="2:10" ht="39.6" x14ac:dyDescent="0.25">
      <c r="B190" s="77" t="s">
        <v>810</v>
      </c>
      <c r="C190" s="74" t="s">
        <v>98</v>
      </c>
      <c r="D190" s="23" t="s">
        <v>430</v>
      </c>
      <c r="E190" s="75" t="s">
        <v>431</v>
      </c>
      <c r="F190" s="23" t="s">
        <v>105</v>
      </c>
      <c r="G190" s="76">
        <v>0.09</v>
      </c>
      <c r="H190" s="73">
        <v>60.39</v>
      </c>
      <c r="I190" s="124">
        <v>3.4238089154725526E-5</v>
      </c>
      <c r="J190" s="125">
        <f t="shared" si="2"/>
        <v>0.99997077941521728</v>
      </c>
    </row>
    <row r="191" spans="2:10" ht="26.4" x14ac:dyDescent="0.25">
      <c r="B191" s="77" t="s">
        <v>805</v>
      </c>
      <c r="C191" s="74" t="s">
        <v>98</v>
      </c>
      <c r="D191" s="23" t="s">
        <v>142</v>
      </c>
      <c r="E191" s="75" t="s">
        <v>143</v>
      </c>
      <c r="F191" s="23" t="s">
        <v>108</v>
      </c>
      <c r="G191" s="76">
        <v>5</v>
      </c>
      <c r="H191" s="73">
        <v>37.9</v>
      </c>
      <c r="I191" s="124">
        <v>2.1487391603975782E-5</v>
      </c>
      <c r="J191" s="125">
        <f t="shared" si="2"/>
        <v>0.99999226680682129</v>
      </c>
    </row>
    <row r="192" spans="2:10" ht="26.4" x14ac:dyDescent="0.25">
      <c r="B192" s="77" t="s">
        <v>807</v>
      </c>
      <c r="C192" s="74" t="s">
        <v>98</v>
      </c>
      <c r="D192" s="23" t="s">
        <v>142</v>
      </c>
      <c r="E192" s="75" t="s">
        <v>143</v>
      </c>
      <c r="F192" s="23" t="s">
        <v>108</v>
      </c>
      <c r="G192" s="76">
        <v>1.8</v>
      </c>
      <c r="H192" s="73">
        <v>13.64</v>
      </c>
      <c r="I192" s="124">
        <v>7.7331931788451114E-6</v>
      </c>
      <c r="J192" s="125">
        <f t="shared" si="2"/>
        <v>1.0000000000000002</v>
      </c>
    </row>
    <row r="193" spans="2:10" x14ac:dyDescent="0.25">
      <c r="B193" s="77"/>
      <c r="C193" s="74"/>
      <c r="D193" s="23"/>
      <c r="E193" s="75"/>
      <c r="F193" s="23"/>
      <c r="G193" s="76"/>
      <c r="H193" s="73"/>
      <c r="I193" s="124"/>
      <c r="J193" s="125"/>
    </row>
    <row r="194" spans="2:10" ht="4.8" customHeight="1" x14ac:dyDescent="0.25">
      <c r="B194" s="220"/>
      <c r="C194" s="221"/>
      <c r="D194" s="221"/>
      <c r="E194" s="221"/>
      <c r="F194" s="221"/>
      <c r="G194" s="221"/>
      <c r="H194" s="221"/>
      <c r="I194" s="221"/>
      <c r="J194" s="222"/>
    </row>
    <row r="197" spans="2:10" ht="13.8" x14ac:dyDescent="0.25">
      <c r="B197" s="189" t="str">
        <f>DADOS!$C$20</f>
        <v>SÃO DOMINGOS DO ARAGUAIA/PA</v>
      </c>
      <c r="C197" s="189"/>
      <c r="D197" s="189"/>
      <c r="E197" s="1"/>
      <c r="F197" s="229"/>
      <c r="G197" s="229"/>
      <c r="H197" s="229"/>
      <c r="I197" s="229"/>
    </row>
    <row r="198" spans="2:10" ht="13.8" x14ac:dyDescent="0.25">
      <c r="B198" s="2" t="s">
        <v>40</v>
      </c>
      <c r="C198" s="1"/>
      <c r="D198" s="1"/>
      <c r="E198" s="1"/>
      <c r="F198" s="3" t="s">
        <v>41</v>
      </c>
      <c r="G198" s="1"/>
      <c r="H198" s="1"/>
      <c r="I198" s="1"/>
      <c r="J198" s="1"/>
    </row>
    <row r="199" spans="2:10" ht="13.8" x14ac:dyDescent="0.25">
      <c r="B199" s="1"/>
      <c r="C199" s="1"/>
      <c r="D199" s="1"/>
      <c r="E199" s="1"/>
      <c r="F199" s="2" t="s">
        <v>33</v>
      </c>
      <c r="G199" s="219" t="str">
        <f>DADOS!$C$17</f>
        <v>CLAUDIO EDUARDO BARBOSA CUNHA</v>
      </c>
      <c r="H199" s="219"/>
      <c r="I199" s="219"/>
      <c r="J199" s="1"/>
    </row>
    <row r="200" spans="2:10" ht="13.8" x14ac:dyDescent="0.25">
      <c r="B200" s="225">
        <f>DADOS!$C$7</f>
        <v>45555</v>
      </c>
      <c r="C200" s="225"/>
      <c r="D200" s="225"/>
      <c r="E200" s="1"/>
      <c r="F200" s="2" t="s">
        <v>34</v>
      </c>
      <c r="G200" s="219">
        <f>DADOS!$C$18</f>
        <v>2618350774</v>
      </c>
      <c r="H200" s="219"/>
      <c r="I200" s="219"/>
      <c r="J200" s="1"/>
    </row>
    <row r="201" spans="2:10" ht="13.8" x14ac:dyDescent="0.25">
      <c r="B201" s="2" t="s">
        <v>42</v>
      </c>
      <c r="C201" s="1"/>
      <c r="D201" s="1"/>
      <c r="E201" s="1"/>
      <c r="F201" s="2" t="s">
        <v>35</v>
      </c>
      <c r="G201" s="219" t="str">
        <f>DADOS!$C$19</f>
        <v>PA20241198691</v>
      </c>
      <c r="H201" s="219"/>
      <c r="I201" s="219"/>
      <c r="J201" s="1"/>
    </row>
  </sheetData>
  <autoFilter ref="B11:J193" xr:uid="{F68ED24E-E8D9-4D06-8FC8-1B9A48D014CA}"/>
  <mergeCells count="11">
    <mergeCell ref="B5:J5"/>
    <mergeCell ref="G201:I201"/>
    <mergeCell ref="F197:I197"/>
    <mergeCell ref="E9:J9"/>
    <mergeCell ref="B12:G12"/>
    <mergeCell ref="B6:D6"/>
    <mergeCell ref="B194:J194"/>
    <mergeCell ref="B197:D197"/>
    <mergeCell ref="G199:I199"/>
    <mergeCell ref="B200:D200"/>
    <mergeCell ref="G200:I200"/>
  </mergeCells>
  <conditionalFormatting sqref="B12 B13:G193">
    <cfRule type="expression" dxfId="3" priority="1">
      <formula>$A12="Nível 4"</formula>
    </cfRule>
    <cfRule type="expression" dxfId="2" priority="2">
      <formula>$A12="Nível 3"</formula>
    </cfRule>
    <cfRule type="expression" dxfId="1" priority="3">
      <formula>$A12="Nível 2"</formula>
    </cfRule>
    <cfRule type="expression" dxfId="0" priority="4">
      <formula>$A12="Meta"</formula>
    </cfRule>
  </conditionalFormatting>
  <pageMargins left="0.51181102362204722" right="0.51181102362204722" top="0.78740157480314965" bottom="0.78740157480314965" header="0.31496062992125984" footer="0.31496062992125984"/>
  <pageSetup paperSize="9" scale="65" fitToHeight="0" orientation="landscape" r:id="rId1"/>
  <headerFooter>
    <oddHeader>&amp;C&amp;G</oddHeader>
    <oddFooter>&amp;R&amp;P/&amp;N</oddFooter>
  </headerFooter>
  <colBreaks count="1" manualBreakCount="1">
    <brk id="6" max="59"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123ED-DCC4-49A9-B9EB-1DD87F43B332}">
  <dimension ref="B2:F26"/>
  <sheetViews>
    <sheetView showGridLines="0" view="pageBreakPreview" zoomScale="85" zoomScaleNormal="100" zoomScaleSheetLayoutView="85" workbookViewId="0">
      <selection activeCell="Q27" sqref="Q27"/>
    </sheetView>
  </sheetViews>
  <sheetFormatPr defaultRowHeight="13.2" x14ac:dyDescent="0.25"/>
  <cols>
    <col min="1" max="1" width="8.88671875" style="3"/>
    <col min="2" max="2" width="17.44140625" style="3" customWidth="1"/>
    <col min="3" max="3" width="73" style="3" customWidth="1"/>
    <col min="4" max="4" width="11.88671875" style="3" customWidth="1"/>
    <col min="5" max="6" width="17.33203125" style="3" customWidth="1"/>
    <col min="7" max="16384" width="8.88671875" style="3"/>
  </cols>
  <sheetData>
    <row r="2" spans="2:6" x14ac:dyDescent="0.25">
      <c r="B2" s="169" t="s">
        <v>96</v>
      </c>
      <c r="C2" s="170"/>
      <c r="D2" s="170"/>
      <c r="E2" s="170"/>
      <c r="F2" s="170"/>
    </row>
    <row r="3" spans="2:6" x14ac:dyDescent="0.25">
      <c r="B3" s="199" t="s">
        <v>47</v>
      </c>
      <c r="C3" s="200"/>
      <c r="D3" s="200"/>
    </row>
    <row r="5" spans="2:6" x14ac:dyDescent="0.25">
      <c r="B5" s="13" t="s">
        <v>2</v>
      </c>
      <c r="C5" s="199" t="s">
        <v>4</v>
      </c>
      <c r="D5" s="200"/>
      <c r="E5" s="200"/>
      <c r="F5" s="201"/>
    </row>
    <row r="6" spans="2:6" x14ac:dyDescent="0.25">
      <c r="B6" s="88" t="str">
        <f>DADOS!$C$5</f>
        <v>UBS-SB</v>
      </c>
      <c r="C6" s="262" t="str">
        <f>DADOS!$C$3</f>
        <v>CONSTRUÇÃO DE UBS - TIPO I PELO PROGRAMA NOVO PAC DO MINISTÉRIO DA SAÚDE</v>
      </c>
      <c r="D6" s="189"/>
      <c r="E6" s="189"/>
      <c r="F6" s="263"/>
    </row>
    <row r="8" spans="2:6" ht="26.4" x14ac:dyDescent="0.25">
      <c r="B8" s="30" t="s">
        <v>22</v>
      </c>
      <c r="C8" s="86" t="s">
        <v>25</v>
      </c>
      <c r="D8" s="30" t="s">
        <v>26</v>
      </c>
      <c r="E8" s="30" t="s">
        <v>94</v>
      </c>
      <c r="F8" s="30" t="s">
        <v>95</v>
      </c>
    </row>
    <row r="9" spans="2:6" x14ac:dyDescent="0.25">
      <c r="B9" s="128">
        <v>1</v>
      </c>
      <c r="C9" s="159" t="s">
        <v>929</v>
      </c>
      <c r="D9" s="160" t="s">
        <v>108</v>
      </c>
      <c r="E9" s="161">
        <v>653.79999999999995</v>
      </c>
      <c r="F9" s="127">
        <f t="shared" ref="F9:F18" si="0">TRUNC(E9*0.5,0)</f>
        <v>326</v>
      </c>
    </row>
    <row r="10" spans="2:6" x14ac:dyDescent="0.25">
      <c r="B10" s="77">
        <v>2</v>
      </c>
      <c r="C10" s="135" t="s">
        <v>615</v>
      </c>
      <c r="D10" s="31" t="s">
        <v>572</v>
      </c>
      <c r="E10" s="76">
        <v>104</v>
      </c>
      <c r="F10" s="127">
        <f t="shared" si="0"/>
        <v>52</v>
      </c>
    </row>
    <row r="11" spans="2:6" ht="26.4" x14ac:dyDescent="0.25">
      <c r="B11" s="77">
        <v>3</v>
      </c>
      <c r="C11" s="135" t="s">
        <v>936</v>
      </c>
      <c r="D11" s="31" t="s">
        <v>105</v>
      </c>
      <c r="E11" s="76">
        <v>94</v>
      </c>
      <c r="F11" s="127">
        <f t="shared" si="0"/>
        <v>47</v>
      </c>
    </row>
    <row r="12" spans="2:6" x14ac:dyDescent="0.25">
      <c r="B12" s="77">
        <v>4</v>
      </c>
      <c r="C12" s="135" t="s">
        <v>930</v>
      </c>
      <c r="D12" s="31" t="s">
        <v>107</v>
      </c>
      <c r="E12" s="76">
        <v>73.73</v>
      </c>
      <c r="F12" s="127">
        <f t="shared" si="0"/>
        <v>36</v>
      </c>
    </row>
    <row r="13" spans="2:6" x14ac:dyDescent="0.25">
      <c r="B13" s="77">
        <v>5</v>
      </c>
      <c r="C13" s="135" t="s">
        <v>931</v>
      </c>
      <c r="D13" s="31" t="s">
        <v>108</v>
      </c>
      <c r="E13" s="76">
        <f>247.37+60.2</f>
        <v>307.57</v>
      </c>
      <c r="F13" s="127">
        <f t="shared" si="0"/>
        <v>153</v>
      </c>
    </row>
    <row r="14" spans="2:6" x14ac:dyDescent="0.25">
      <c r="B14" s="77">
        <v>6</v>
      </c>
      <c r="C14" s="135" t="s">
        <v>932</v>
      </c>
      <c r="D14" s="31" t="s">
        <v>104</v>
      </c>
      <c r="E14" s="76">
        <v>20</v>
      </c>
      <c r="F14" s="127">
        <f t="shared" si="0"/>
        <v>10</v>
      </c>
    </row>
    <row r="15" spans="2:6" x14ac:dyDescent="0.25">
      <c r="B15" s="77">
        <v>7</v>
      </c>
      <c r="C15" s="135" t="s">
        <v>933</v>
      </c>
      <c r="D15" s="31" t="s">
        <v>104</v>
      </c>
      <c r="E15" s="76">
        <v>11</v>
      </c>
      <c r="F15" s="127">
        <f t="shared" si="0"/>
        <v>5</v>
      </c>
    </row>
    <row r="16" spans="2:6" x14ac:dyDescent="0.25">
      <c r="B16" s="77">
        <v>8</v>
      </c>
      <c r="C16" s="135" t="s">
        <v>934</v>
      </c>
      <c r="D16" s="31" t="s">
        <v>104</v>
      </c>
      <c r="E16" s="76">
        <v>70</v>
      </c>
      <c r="F16" s="127">
        <f t="shared" si="0"/>
        <v>35</v>
      </c>
    </row>
    <row r="17" spans="2:6" x14ac:dyDescent="0.25">
      <c r="B17" s="77">
        <v>9</v>
      </c>
      <c r="C17" s="135" t="s">
        <v>589</v>
      </c>
      <c r="D17" s="31" t="s">
        <v>572</v>
      </c>
      <c r="E17" s="76">
        <v>31</v>
      </c>
      <c r="F17" s="127">
        <f t="shared" si="0"/>
        <v>15</v>
      </c>
    </row>
    <row r="18" spans="2:6" x14ac:dyDescent="0.25">
      <c r="B18" s="77">
        <v>10</v>
      </c>
      <c r="C18" s="135" t="s">
        <v>571</v>
      </c>
      <c r="D18" s="31" t="s">
        <v>572</v>
      </c>
      <c r="E18" s="76">
        <v>33</v>
      </c>
      <c r="F18" s="127">
        <f t="shared" si="0"/>
        <v>16</v>
      </c>
    </row>
    <row r="19" spans="2:6" ht="26.4" x14ac:dyDescent="0.25">
      <c r="B19" s="78">
        <v>11</v>
      </c>
      <c r="C19" s="136" t="s">
        <v>935</v>
      </c>
      <c r="D19" s="126" t="s">
        <v>108</v>
      </c>
      <c r="E19" s="32">
        <v>193.94</v>
      </c>
      <c r="F19" s="127">
        <f>TRUNC(E19*0.5,0)</f>
        <v>96</v>
      </c>
    </row>
    <row r="20" spans="2:6" x14ac:dyDescent="0.25">
      <c r="B20" s="56"/>
      <c r="C20" s="130"/>
      <c r="D20" s="97"/>
      <c r="E20" s="129"/>
      <c r="F20" s="129"/>
    </row>
    <row r="22" spans="2:6" x14ac:dyDescent="0.25">
      <c r="B22" s="272" t="str">
        <f>DADOS!$C$20</f>
        <v>SÃO DOMINGOS DO ARAGUAIA/PA</v>
      </c>
      <c r="C22" s="272"/>
      <c r="E22" s="82"/>
      <c r="F22" s="82"/>
    </row>
    <row r="23" spans="2:6" x14ac:dyDescent="0.25">
      <c r="B23" s="2" t="s">
        <v>40</v>
      </c>
      <c r="D23" s="87" t="s">
        <v>41</v>
      </c>
      <c r="E23" s="87"/>
    </row>
    <row r="24" spans="2:6" x14ac:dyDescent="0.25">
      <c r="D24" s="2" t="s">
        <v>33</v>
      </c>
      <c r="E24" s="54" t="str">
        <f>DADOS!$C$17</f>
        <v>CLAUDIO EDUARDO BARBOSA CUNHA</v>
      </c>
    </row>
    <row r="25" spans="2:6" x14ac:dyDescent="0.25">
      <c r="B25" s="230">
        <f>DADOS!$C$7</f>
        <v>45555</v>
      </c>
      <c r="C25" s="230"/>
      <c r="D25" s="2" t="s">
        <v>34</v>
      </c>
      <c r="E25" s="54">
        <f>DADOS!$C$18</f>
        <v>2618350774</v>
      </c>
    </row>
    <row r="26" spans="2:6" x14ac:dyDescent="0.25">
      <c r="B26" s="2" t="s">
        <v>42</v>
      </c>
      <c r="D26" s="2" t="s">
        <v>35</v>
      </c>
      <c r="E26" s="54" t="str">
        <f>DADOS!$C$19</f>
        <v>PA20241198691</v>
      </c>
    </row>
  </sheetData>
  <mergeCells count="6">
    <mergeCell ref="B2:F2"/>
    <mergeCell ref="B22:C22"/>
    <mergeCell ref="B25:C25"/>
    <mergeCell ref="C5:F5"/>
    <mergeCell ref="C6:F6"/>
    <mergeCell ref="B3:D3"/>
  </mergeCells>
  <pageMargins left="0.51181102362204722" right="0.51181102362204722" top="0.78740157480314965" bottom="0.78740157480314965" header="0.31496062992125984" footer="0.31496062992125984"/>
  <pageSetup paperSize="9" scale="67"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11</vt:i4>
      </vt:variant>
    </vt:vector>
  </HeadingPairs>
  <TitlesOfParts>
    <vt:vector size="19" baseType="lpstr">
      <vt:lpstr>DADOS</vt:lpstr>
      <vt:lpstr>COMPOSIÇÃO</vt:lpstr>
      <vt:lpstr>BDI</vt:lpstr>
      <vt:lpstr>ORÇAMENTO</vt:lpstr>
      <vt:lpstr>CÁLCULO</vt:lpstr>
      <vt:lpstr>CRONO</vt:lpstr>
      <vt:lpstr>ABC</vt:lpstr>
      <vt:lpstr>RELEVÂNCIA</vt:lpstr>
      <vt:lpstr>BDI!Area_de_impressao</vt:lpstr>
      <vt:lpstr>CÁLCULO!Area_de_impressao</vt:lpstr>
      <vt:lpstr>COMPOSIÇÃO!Area_de_impressao</vt:lpstr>
      <vt:lpstr>CRONO!Area_de_impressao</vt:lpstr>
      <vt:lpstr>ORÇAMENTO!Area_de_impressao</vt:lpstr>
      <vt:lpstr>RELEVÂNCIA!Area_de_impressao</vt:lpstr>
      <vt:lpstr>ABC!Titulos_de_impressao</vt:lpstr>
      <vt:lpstr>CÁLCULO!Titulos_de_impressao</vt:lpstr>
      <vt:lpstr>COMPOSIÇÃO!Titulos_de_impressao</vt:lpstr>
      <vt:lpstr>CRONO!Titulos_de_impressao</vt:lpstr>
      <vt:lpstr>ORÇAMENTO!Titulos_de_impressao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Cliente</dc:creator>
  <cp:lastModifiedBy>Eduardo</cp:lastModifiedBy>
  <cp:lastPrinted>2024-09-24T22:17:52Z</cp:lastPrinted>
  <dcterms:created xsi:type="dcterms:W3CDTF">2024-07-30T20:28:51Z</dcterms:created>
  <dcterms:modified xsi:type="dcterms:W3CDTF">2024-10-02T16:46:08Z</dcterms:modified>
</cp:coreProperties>
</file>